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kapur/Documents/Work/CFO/"/>
    </mc:Choice>
  </mc:AlternateContent>
  <xr:revisionPtr revIDLastSave="0" documentId="8_{A2B46170-28E2-984C-AADC-7B9998C3BEDF}" xr6:coauthVersionLast="36" xr6:coauthVersionMax="36" xr10:uidLastSave="{00000000-0000-0000-0000-000000000000}"/>
  <bookViews>
    <workbookView xWindow="0" yWindow="460" windowWidth="33600" windowHeight="20460" tabRatio="873" xr2:uid="{00000000-000D-0000-FFFF-FFFF00000000}"/>
  </bookViews>
  <sheets>
    <sheet name="Main" sheetId="7" r:id="rId1"/>
    <sheet name="Summary" sheetId="113" r:id="rId2"/>
    <sheet name="IS" sheetId="109" r:id="rId3"/>
    <sheet name="BS" sheetId="122" r:id="rId4"/>
    <sheet name="CF" sheetId="123" r:id="rId5"/>
    <sheet name="Sales" sheetId="116" r:id="rId6"/>
    <sheet name="Staff Expense" sheetId="119" r:id="rId7"/>
    <sheet name="Corp Employees" sheetId="94" r:id="rId8"/>
  </sheets>
  <definedNames>
    <definedName name="_xlnm._FilterDatabase" localSheetId="3" hidden="1">BS!$A$3:$AR$3</definedName>
    <definedName name="_xlnm._FilterDatabase" localSheetId="4" hidden="1">CF!$A$3:$AQ$3</definedName>
    <definedName name="_xlnm._FilterDatabase" localSheetId="7" hidden="1">'Corp Employees'!$A$1:$I$5</definedName>
    <definedName name="_xlnm._FilterDatabase" localSheetId="2" hidden="1">IS!$A$3:$AQ$4</definedName>
    <definedName name="_xlnm._FilterDatabase" localSheetId="5" hidden="1">Sales!$A$3:$AQ$5</definedName>
    <definedName name="_xlnm._FilterDatabase" localSheetId="6" hidden="1">'Staff Expense'!$A$3:$AQ$4</definedName>
    <definedName name="_xlnm._FilterDatabase" localSheetId="1" hidden="1">Summary!$A$3:$AQ$26</definedName>
    <definedName name="BS">BS!$1:$1048576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40798.537025463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IS!$1:$1048576</definedName>
    <definedName name="SAVED">#REF!</definedName>
    <definedName name="SUMMARY">Summary!$1:$1048576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9" i="7" l="1"/>
  <c r="B60" i="7" s="1"/>
  <c r="B61" i="7" s="1"/>
  <c r="B62" i="7" s="1"/>
  <c r="B52" i="7"/>
  <c r="B53" i="7" s="1"/>
  <c r="B54" i="7" s="1"/>
  <c r="B55" i="7" s="1"/>
  <c r="B6" i="7"/>
  <c r="C6" i="7" s="1"/>
  <c r="D6" i="7" s="1"/>
  <c r="E6" i="7" s="1"/>
  <c r="A1" i="123"/>
  <c r="A1" i="122"/>
  <c r="A1" i="109"/>
  <c r="A1" i="113"/>
  <c r="G3" i="113"/>
  <c r="H3" i="113" s="1"/>
  <c r="H2" i="113" s="1"/>
  <c r="C3" i="113"/>
  <c r="D3" i="113" s="1"/>
  <c r="E3" i="113" s="1"/>
  <c r="F3" i="113" s="1"/>
  <c r="BB16" i="123"/>
  <c r="BA16" i="123"/>
  <c r="AZ16" i="123"/>
  <c r="AY16" i="123"/>
  <c r="AX16" i="123"/>
  <c r="AW16" i="123"/>
  <c r="AV16" i="123"/>
  <c r="AV17" i="123" s="1"/>
  <c r="AU16" i="123"/>
  <c r="AU17" i="123" s="1"/>
  <c r="AT16" i="123"/>
  <c r="AT17" i="123" s="1"/>
  <c r="AS16" i="123"/>
  <c r="AR16" i="123"/>
  <c r="AQ16" i="123"/>
  <c r="AP16" i="123"/>
  <c r="AO16" i="123"/>
  <c r="AN16" i="123"/>
  <c r="AM16" i="123"/>
  <c r="AL16" i="123"/>
  <c r="AK16" i="123"/>
  <c r="AJ16" i="123"/>
  <c r="AJ17" i="123" s="1"/>
  <c r="AI16" i="123"/>
  <c r="AH16" i="123"/>
  <c r="AG16" i="123"/>
  <c r="AF16" i="123"/>
  <c r="AF17" i="123" s="1"/>
  <c r="AE16" i="123"/>
  <c r="AD16" i="123"/>
  <c r="AD17" i="123" s="1"/>
  <c r="AC16" i="123"/>
  <c r="AB16" i="123"/>
  <c r="AA16" i="123"/>
  <c r="Z16" i="123"/>
  <c r="Y16" i="123"/>
  <c r="X16" i="123"/>
  <c r="W16" i="123"/>
  <c r="V16" i="123"/>
  <c r="U16" i="123"/>
  <c r="T16" i="123"/>
  <c r="T17" i="123" s="1"/>
  <c r="S16" i="123"/>
  <c r="R16" i="123"/>
  <c r="Q16" i="123"/>
  <c r="P16" i="123"/>
  <c r="P17" i="123" s="1"/>
  <c r="O16" i="123"/>
  <c r="N16" i="123"/>
  <c r="N17" i="123" s="1"/>
  <c r="M16" i="123"/>
  <c r="L16" i="123"/>
  <c r="K16" i="123"/>
  <c r="J16" i="123"/>
  <c r="I16" i="123"/>
  <c r="H16" i="123"/>
  <c r="BB15" i="123"/>
  <c r="BB17" i="123" s="1"/>
  <c r="BA15" i="123"/>
  <c r="BA17" i="123" s="1"/>
  <c r="AZ15" i="123"/>
  <c r="AY15" i="123"/>
  <c r="AX15" i="123"/>
  <c r="AW15" i="123"/>
  <c r="AV15" i="123"/>
  <c r="AU15" i="123"/>
  <c r="AT15" i="123"/>
  <c r="AS15" i="123"/>
  <c r="AS17" i="123" s="1"/>
  <c r="AR15" i="123"/>
  <c r="AQ15" i="123"/>
  <c r="AP15" i="123"/>
  <c r="AP17" i="123" s="1"/>
  <c r="AO15" i="123"/>
  <c r="AO17" i="123" s="1"/>
  <c r="AN15" i="123"/>
  <c r="AM15" i="123"/>
  <c r="AL15" i="123"/>
  <c r="AL17" i="123" s="1"/>
  <c r="AK15" i="123"/>
  <c r="AK17" i="123" s="1"/>
  <c r="AJ15" i="123"/>
  <c r="AI15" i="123"/>
  <c r="AH15" i="123"/>
  <c r="AG15" i="123"/>
  <c r="AF15" i="123"/>
  <c r="AE15" i="123"/>
  <c r="AD15" i="123"/>
  <c r="AC15" i="123"/>
  <c r="AC17" i="123" s="1"/>
  <c r="AB15" i="123"/>
  <c r="AA15" i="123"/>
  <c r="Z15" i="123"/>
  <c r="Z17" i="123" s="1"/>
  <c r="Y15" i="123"/>
  <c r="Y17" i="123" s="1"/>
  <c r="X15" i="123"/>
  <c r="W15" i="123"/>
  <c r="V15" i="123"/>
  <c r="V17" i="123" s="1"/>
  <c r="U15" i="123"/>
  <c r="U17" i="123" s="1"/>
  <c r="T15" i="123"/>
  <c r="S15" i="123"/>
  <c r="R15" i="123"/>
  <c r="Q15" i="123"/>
  <c r="P15" i="123"/>
  <c r="O15" i="123"/>
  <c r="N15" i="123"/>
  <c r="M15" i="123"/>
  <c r="M17" i="123" s="1"/>
  <c r="L15" i="123"/>
  <c r="K15" i="123"/>
  <c r="J15" i="123"/>
  <c r="J17" i="123" s="1"/>
  <c r="I15" i="123"/>
  <c r="I17" i="123" s="1"/>
  <c r="H15" i="123"/>
  <c r="BB11" i="123"/>
  <c r="BB12" i="123" s="1"/>
  <c r="BA11" i="123"/>
  <c r="BA12" i="123" s="1"/>
  <c r="AZ11" i="123"/>
  <c r="AZ12" i="123" s="1"/>
  <c r="AY11" i="123"/>
  <c r="AY12" i="123" s="1"/>
  <c r="AX11" i="123"/>
  <c r="AX12" i="123" s="1"/>
  <c r="AW11" i="123"/>
  <c r="AW12" i="123" s="1"/>
  <c r="AV11" i="123"/>
  <c r="AV12" i="123" s="1"/>
  <c r="AU11" i="123"/>
  <c r="AU12" i="123" s="1"/>
  <c r="AT11" i="123"/>
  <c r="AT12" i="123" s="1"/>
  <c r="AS11" i="123"/>
  <c r="AS12" i="123" s="1"/>
  <c r="AR11" i="123"/>
  <c r="AR12" i="123" s="1"/>
  <c r="AQ11" i="123"/>
  <c r="AQ12" i="123" s="1"/>
  <c r="AP11" i="123"/>
  <c r="AP12" i="123" s="1"/>
  <c r="AO11" i="123"/>
  <c r="AO12" i="123" s="1"/>
  <c r="AN11" i="123"/>
  <c r="AN12" i="123" s="1"/>
  <c r="AM11" i="123"/>
  <c r="AM12" i="123" s="1"/>
  <c r="AL11" i="123"/>
  <c r="AL12" i="123" s="1"/>
  <c r="AK11" i="123"/>
  <c r="AK12" i="123" s="1"/>
  <c r="AJ11" i="123"/>
  <c r="AJ12" i="123" s="1"/>
  <c r="AI11" i="123"/>
  <c r="AI12" i="123" s="1"/>
  <c r="AH11" i="123"/>
  <c r="AH12" i="123" s="1"/>
  <c r="AG11" i="123"/>
  <c r="AG12" i="123" s="1"/>
  <c r="AF11" i="123"/>
  <c r="AF12" i="123" s="1"/>
  <c r="AE11" i="123"/>
  <c r="AE12" i="123" s="1"/>
  <c r="AD11" i="123"/>
  <c r="AD12" i="123" s="1"/>
  <c r="AC11" i="123"/>
  <c r="AC12" i="123" s="1"/>
  <c r="AB11" i="123"/>
  <c r="AB12" i="123" s="1"/>
  <c r="AA11" i="123"/>
  <c r="AA12" i="123" s="1"/>
  <c r="Z11" i="123"/>
  <c r="Z12" i="123" s="1"/>
  <c r="Y11" i="123"/>
  <c r="Y12" i="123" s="1"/>
  <c r="X11" i="123"/>
  <c r="X12" i="123" s="1"/>
  <c r="W11" i="123"/>
  <c r="W12" i="123" s="1"/>
  <c r="V11" i="123"/>
  <c r="V12" i="123" s="1"/>
  <c r="U11" i="123"/>
  <c r="U12" i="123" s="1"/>
  <c r="T11" i="123"/>
  <c r="T12" i="123" s="1"/>
  <c r="S11" i="123"/>
  <c r="S12" i="123" s="1"/>
  <c r="R11" i="123"/>
  <c r="R12" i="123" s="1"/>
  <c r="Q11" i="123"/>
  <c r="Q12" i="123" s="1"/>
  <c r="P11" i="123"/>
  <c r="P12" i="123" s="1"/>
  <c r="O11" i="123"/>
  <c r="O12" i="123" s="1"/>
  <c r="N11" i="123"/>
  <c r="N12" i="123" s="1"/>
  <c r="M11" i="123"/>
  <c r="M12" i="123" s="1"/>
  <c r="L11" i="123"/>
  <c r="L12" i="123" s="1"/>
  <c r="K11" i="123"/>
  <c r="K12" i="123" s="1"/>
  <c r="J11" i="123"/>
  <c r="J12" i="123" s="1"/>
  <c r="I11" i="123"/>
  <c r="I12" i="123" s="1"/>
  <c r="H11" i="123"/>
  <c r="H12" i="123" s="1"/>
  <c r="G16" i="123"/>
  <c r="G15" i="123"/>
  <c r="G11" i="123"/>
  <c r="G12" i="123" s="1"/>
  <c r="BB42" i="109"/>
  <c r="BA42" i="109"/>
  <c r="AZ42" i="109"/>
  <c r="AY42" i="109"/>
  <c r="AX42" i="109"/>
  <c r="AW42" i="109"/>
  <c r="AV42" i="109"/>
  <c r="AU42" i="109"/>
  <c r="AT42" i="109"/>
  <c r="AS42" i="109"/>
  <c r="AR42" i="109"/>
  <c r="AQ42" i="109"/>
  <c r="AP42" i="109"/>
  <c r="AO42" i="109"/>
  <c r="AN42" i="109"/>
  <c r="AM42" i="109"/>
  <c r="AL42" i="109"/>
  <c r="AK42" i="109"/>
  <c r="AJ42" i="109"/>
  <c r="AI42" i="109"/>
  <c r="AH42" i="109"/>
  <c r="AG42" i="109"/>
  <c r="AF42" i="109"/>
  <c r="AE42" i="109"/>
  <c r="AD42" i="109"/>
  <c r="AC42" i="109"/>
  <c r="AB42" i="109"/>
  <c r="AA42" i="109"/>
  <c r="Z42" i="109"/>
  <c r="Y42" i="109"/>
  <c r="X42" i="109"/>
  <c r="W42" i="109"/>
  <c r="V42" i="109"/>
  <c r="U42" i="109"/>
  <c r="T42" i="109"/>
  <c r="S42" i="109"/>
  <c r="R42" i="109"/>
  <c r="Q42" i="109"/>
  <c r="P42" i="109"/>
  <c r="O42" i="109"/>
  <c r="N42" i="109"/>
  <c r="M42" i="109"/>
  <c r="L42" i="109"/>
  <c r="K42" i="109"/>
  <c r="J42" i="109"/>
  <c r="I42" i="109"/>
  <c r="H42" i="109"/>
  <c r="G42" i="109"/>
  <c r="G16" i="122"/>
  <c r="G22" i="122" s="1"/>
  <c r="G21" i="122"/>
  <c r="G10" i="122"/>
  <c r="I3" i="94"/>
  <c r="I4" i="94"/>
  <c r="I5" i="94"/>
  <c r="I6" i="94"/>
  <c r="I7" i="94"/>
  <c r="I8" i="94"/>
  <c r="I9" i="94"/>
  <c r="I10" i="94"/>
  <c r="I11" i="94"/>
  <c r="I12" i="94"/>
  <c r="I13" i="94"/>
  <c r="I14" i="94"/>
  <c r="I15" i="94"/>
  <c r="I16" i="94"/>
  <c r="I17" i="94"/>
  <c r="I18" i="94"/>
  <c r="I19" i="94"/>
  <c r="I20" i="94"/>
  <c r="I21" i="94"/>
  <c r="I22" i="94"/>
  <c r="I23" i="94"/>
  <c r="I24" i="94"/>
  <c r="I25" i="94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I71" i="94"/>
  <c r="I72" i="94"/>
  <c r="I73" i="94"/>
  <c r="I74" i="94"/>
  <c r="I75" i="94"/>
  <c r="I76" i="94"/>
  <c r="I77" i="94"/>
  <c r="I78" i="94"/>
  <c r="I79" i="94"/>
  <c r="I80" i="94"/>
  <c r="I81" i="94"/>
  <c r="I82" i="94"/>
  <c r="I83" i="94"/>
  <c r="I84" i="94"/>
  <c r="I85" i="94"/>
  <c r="I86" i="94"/>
  <c r="I87" i="94"/>
  <c r="I88" i="94"/>
  <c r="I89" i="94"/>
  <c r="I90" i="94"/>
  <c r="I91" i="94"/>
  <c r="I92" i="94"/>
  <c r="I93" i="94"/>
  <c r="I94" i="94"/>
  <c r="I95" i="94"/>
  <c r="I96" i="94"/>
  <c r="I97" i="94"/>
  <c r="I98" i="94"/>
  <c r="I99" i="94"/>
  <c r="I100" i="94"/>
  <c r="I101" i="94"/>
  <c r="I102" i="94"/>
  <c r="I103" i="94"/>
  <c r="I104" i="94"/>
  <c r="I105" i="94"/>
  <c r="I106" i="94"/>
  <c r="I107" i="94"/>
  <c r="I108" i="94"/>
  <c r="I109" i="94"/>
  <c r="I110" i="94"/>
  <c r="I111" i="94"/>
  <c r="I112" i="94"/>
  <c r="I113" i="94"/>
  <c r="I114" i="94"/>
  <c r="I115" i="94"/>
  <c r="I116" i="94"/>
  <c r="I117" i="94"/>
  <c r="I118" i="94"/>
  <c r="I119" i="94"/>
  <c r="I120" i="94"/>
  <c r="I121" i="94"/>
  <c r="I122" i="94"/>
  <c r="I123" i="94"/>
  <c r="I124" i="94"/>
  <c r="I125" i="94"/>
  <c r="I126" i="94"/>
  <c r="I127" i="94"/>
  <c r="I128" i="94"/>
  <c r="I129" i="94"/>
  <c r="I130" i="94"/>
  <c r="I131" i="94"/>
  <c r="I132" i="94"/>
  <c r="I133" i="94"/>
  <c r="I134" i="94"/>
  <c r="I135" i="94"/>
  <c r="I136" i="94"/>
  <c r="I137" i="94"/>
  <c r="I138" i="94"/>
  <c r="I139" i="94"/>
  <c r="I140" i="94"/>
  <c r="I141" i="94"/>
  <c r="I142" i="94"/>
  <c r="I143" i="94"/>
  <c r="I144" i="94"/>
  <c r="I145" i="94"/>
  <c r="I146" i="94"/>
  <c r="I147" i="94"/>
  <c r="I148" i="94"/>
  <c r="I149" i="94"/>
  <c r="I150" i="94"/>
  <c r="I151" i="94"/>
  <c r="I152" i="94"/>
  <c r="I153" i="94"/>
  <c r="I154" i="94"/>
  <c r="I155" i="94"/>
  <c r="I156" i="94"/>
  <c r="I157" i="94"/>
  <c r="I158" i="94"/>
  <c r="I159" i="94"/>
  <c r="I160" i="94"/>
  <c r="I161" i="94"/>
  <c r="I162" i="94"/>
  <c r="I163" i="94"/>
  <c r="I164" i="94"/>
  <c r="I165" i="94"/>
  <c r="I166" i="94"/>
  <c r="I167" i="94"/>
  <c r="I168" i="94"/>
  <c r="I169" i="94"/>
  <c r="I170" i="94"/>
  <c r="I171" i="94"/>
  <c r="I172" i="94"/>
  <c r="I173" i="94"/>
  <c r="I174" i="94"/>
  <c r="I175" i="94"/>
  <c r="I176" i="94"/>
  <c r="I177" i="94"/>
  <c r="I178" i="94"/>
  <c r="I179" i="94"/>
  <c r="I180" i="94"/>
  <c r="I181" i="94"/>
  <c r="I182" i="94"/>
  <c r="I183" i="94"/>
  <c r="I184" i="94"/>
  <c r="I185" i="94"/>
  <c r="I186" i="94"/>
  <c r="I187" i="94"/>
  <c r="I188" i="94"/>
  <c r="I189" i="94"/>
  <c r="I190" i="94"/>
  <c r="I191" i="94"/>
  <c r="I192" i="94"/>
  <c r="I193" i="94"/>
  <c r="I194" i="94"/>
  <c r="I195" i="94"/>
  <c r="I196" i="94"/>
  <c r="I197" i="94"/>
  <c r="I198" i="94"/>
  <c r="I199" i="94"/>
  <c r="I200" i="94"/>
  <c r="I201" i="94"/>
  <c r="I202" i="94"/>
  <c r="I203" i="94"/>
  <c r="I204" i="94"/>
  <c r="I205" i="94"/>
  <c r="I206" i="94"/>
  <c r="I207" i="94"/>
  <c r="I208" i="94"/>
  <c r="I209" i="94"/>
  <c r="I210" i="94"/>
  <c r="I211" i="94"/>
  <c r="I212" i="94"/>
  <c r="I213" i="94"/>
  <c r="I214" i="94"/>
  <c r="I215" i="94"/>
  <c r="I216" i="94"/>
  <c r="I217" i="94"/>
  <c r="I218" i="94"/>
  <c r="I219" i="94"/>
  <c r="I220" i="94"/>
  <c r="I221" i="94"/>
  <c r="I222" i="94"/>
  <c r="I223" i="94"/>
  <c r="I224" i="94"/>
  <c r="I225" i="94"/>
  <c r="I226" i="94"/>
  <c r="I227" i="94"/>
  <c r="I228" i="94"/>
  <c r="I229" i="94"/>
  <c r="I230" i="94"/>
  <c r="I231" i="94"/>
  <c r="I232" i="94"/>
  <c r="I233" i="94"/>
  <c r="I234" i="94"/>
  <c r="I235" i="94"/>
  <c r="I236" i="94"/>
  <c r="I237" i="94"/>
  <c r="I238" i="94"/>
  <c r="I239" i="94"/>
  <c r="I240" i="94"/>
  <c r="I241" i="94"/>
  <c r="I242" i="94"/>
  <c r="I243" i="94"/>
  <c r="I244" i="94"/>
  <c r="I245" i="94"/>
  <c r="I246" i="94"/>
  <c r="I247" i="94"/>
  <c r="I248" i="94"/>
  <c r="I249" i="94"/>
  <c r="I250" i="94"/>
  <c r="I251" i="94"/>
  <c r="I252" i="94"/>
  <c r="I253" i="94"/>
  <c r="I254" i="94"/>
  <c r="I255" i="94"/>
  <c r="I256" i="94"/>
  <c r="I257" i="94"/>
  <c r="I258" i="94"/>
  <c r="I259" i="94"/>
  <c r="I260" i="94"/>
  <c r="I261" i="94"/>
  <c r="I262" i="94"/>
  <c r="I263" i="94"/>
  <c r="I264" i="94"/>
  <c r="I265" i="94"/>
  <c r="I266" i="94"/>
  <c r="I267" i="94"/>
  <c r="I268" i="94"/>
  <c r="I269" i="94"/>
  <c r="I270" i="94"/>
  <c r="I271" i="94"/>
  <c r="I272" i="94"/>
  <c r="I273" i="94"/>
  <c r="I274" i="94"/>
  <c r="I275" i="94"/>
  <c r="I276" i="94"/>
  <c r="I277" i="94"/>
  <c r="I278" i="94"/>
  <c r="I279" i="94"/>
  <c r="I280" i="94"/>
  <c r="I281" i="94"/>
  <c r="I282" i="94"/>
  <c r="I283" i="94"/>
  <c r="I284" i="94"/>
  <c r="I285" i="94"/>
  <c r="I286" i="94"/>
  <c r="I287" i="94"/>
  <c r="I288" i="94"/>
  <c r="I289" i="94"/>
  <c r="I290" i="94"/>
  <c r="I291" i="94"/>
  <c r="I292" i="94"/>
  <c r="I293" i="94"/>
  <c r="I294" i="94"/>
  <c r="I295" i="94"/>
  <c r="I296" i="94"/>
  <c r="I297" i="94"/>
  <c r="I298" i="94"/>
  <c r="I299" i="94"/>
  <c r="I300" i="94"/>
  <c r="I301" i="94"/>
  <c r="I302" i="94"/>
  <c r="I303" i="94"/>
  <c r="I304" i="94"/>
  <c r="I305" i="94"/>
  <c r="I306" i="94"/>
  <c r="I307" i="94"/>
  <c r="I308" i="94"/>
  <c r="I309" i="94"/>
  <c r="I310" i="94"/>
  <c r="I311" i="94"/>
  <c r="I312" i="94"/>
  <c r="I313" i="94"/>
  <c r="I314" i="94"/>
  <c r="I315" i="94"/>
  <c r="I316" i="94"/>
  <c r="I317" i="94"/>
  <c r="I318" i="94"/>
  <c r="I319" i="94"/>
  <c r="I320" i="94"/>
  <c r="I321" i="94"/>
  <c r="I322" i="94"/>
  <c r="I323" i="94"/>
  <c r="I324" i="94"/>
  <c r="I325" i="94"/>
  <c r="I326" i="94"/>
  <c r="I327" i="94"/>
  <c r="I328" i="94"/>
  <c r="I329" i="94"/>
  <c r="I330" i="94"/>
  <c r="I331" i="94"/>
  <c r="I332" i="94"/>
  <c r="I333" i="94"/>
  <c r="I334" i="94"/>
  <c r="I335" i="94"/>
  <c r="I336" i="94"/>
  <c r="I337" i="94"/>
  <c r="I338" i="94"/>
  <c r="I339" i="94"/>
  <c r="I340" i="94"/>
  <c r="I341" i="94"/>
  <c r="I342" i="94"/>
  <c r="I343" i="94"/>
  <c r="I344" i="94"/>
  <c r="I345" i="94"/>
  <c r="I346" i="94"/>
  <c r="I347" i="94"/>
  <c r="I348" i="94"/>
  <c r="I349" i="94"/>
  <c r="I350" i="94"/>
  <c r="I351" i="94"/>
  <c r="I352" i="94"/>
  <c r="I353" i="94"/>
  <c r="I354" i="94"/>
  <c r="I355" i="94"/>
  <c r="I356" i="94"/>
  <c r="I357" i="94"/>
  <c r="I358" i="94"/>
  <c r="I359" i="94"/>
  <c r="I360" i="94"/>
  <c r="I361" i="94"/>
  <c r="I362" i="94"/>
  <c r="I363" i="94"/>
  <c r="I364" i="94"/>
  <c r="I365" i="94"/>
  <c r="I366" i="94"/>
  <c r="I367" i="94"/>
  <c r="I368" i="94"/>
  <c r="I369" i="94"/>
  <c r="I370" i="94"/>
  <c r="I371" i="94"/>
  <c r="I372" i="94"/>
  <c r="I373" i="94"/>
  <c r="I374" i="94"/>
  <c r="I375" i="94"/>
  <c r="I376" i="94"/>
  <c r="I377" i="94"/>
  <c r="I378" i="94"/>
  <c r="I379" i="94"/>
  <c r="I380" i="94"/>
  <c r="I381" i="94"/>
  <c r="I382" i="94"/>
  <c r="I383" i="94"/>
  <c r="I384" i="94"/>
  <c r="I385" i="94"/>
  <c r="I386" i="94"/>
  <c r="I387" i="94"/>
  <c r="I388" i="94"/>
  <c r="I389" i="94"/>
  <c r="I390" i="94"/>
  <c r="I391" i="94"/>
  <c r="I392" i="94"/>
  <c r="I393" i="94"/>
  <c r="I2" i="94"/>
  <c r="G3" i="123"/>
  <c r="H3" i="123" s="1"/>
  <c r="C3" i="123"/>
  <c r="G3" i="122"/>
  <c r="G2" i="122" s="1"/>
  <c r="C3" i="122"/>
  <c r="D3" i="122" s="1"/>
  <c r="E3" i="122" s="1"/>
  <c r="F3" i="122" s="1"/>
  <c r="D71" i="7"/>
  <c r="D72" i="7"/>
  <c r="D73" i="7"/>
  <c r="D74" i="7"/>
  <c r="D70" i="7"/>
  <c r="O17" i="123"/>
  <c r="AE17" i="123"/>
  <c r="G17" i="123"/>
  <c r="H17" i="123"/>
  <c r="L17" i="123"/>
  <c r="X17" i="123"/>
  <c r="AB17" i="123"/>
  <c r="AN17" i="123"/>
  <c r="AR17" i="123"/>
  <c r="AZ17" i="123"/>
  <c r="Q17" i="123"/>
  <c r="AG17" i="123"/>
  <c r="AW17" i="123"/>
  <c r="R17" i="123"/>
  <c r="AH17" i="123"/>
  <c r="AX17" i="123"/>
  <c r="D3" i="123"/>
  <c r="E3" i="123" s="1"/>
  <c r="F3" i="123" s="1"/>
  <c r="K61" i="7"/>
  <c r="L61" i="7"/>
  <c r="J61" i="7"/>
  <c r="C64" i="7"/>
  <c r="D64" i="7" s="1"/>
  <c r="E64" i="7" s="1"/>
  <c r="F64" i="7" s="1"/>
  <c r="J63" i="7"/>
  <c r="K63" i="7" s="1"/>
  <c r="L63" i="7" s="1"/>
  <c r="M63" i="7" s="1"/>
  <c r="J15" i="7"/>
  <c r="K15" i="7" s="1"/>
  <c r="L15" i="7" s="1"/>
  <c r="M15" i="7" s="1"/>
  <c r="G3" i="119"/>
  <c r="C3" i="119"/>
  <c r="D3" i="119" s="1"/>
  <c r="E3" i="119" s="1"/>
  <c r="F3" i="119" s="1"/>
  <c r="G3" i="109"/>
  <c r="G2" i="109" s="1"/>
  <c r="G26" i="109" s="1"/>
  <c r="C3" i="109"/>
  <c r="D3" i="109" s="1"/>
  <c r="E3" i="109" s="1"/>
  <c r="F3" i="109" s="1"/>
  <c r="F44" i="7"/>
  <c r="E44" i="7"/>
  <c r="D44" i="7"/>
  <c r="C44" i="7"/>
  <c r="C41" i="7"/>
  <c r="D41" i="7" s="1"/>
  <c r="E41" i="7" s="1"/>
  <c r="F41" i="7" s="1"/>
  <c r="K21" i="7"/>
  <c r="L21" i="7" s="1"/>
  <c r="M21" i="7" s="1"/>
  <c r="N21" i="7" s="1"/>
  <c r="G3" i="116"/>
  <c r="G2" i="116" s="1"/>
  <c r="C3" i="116"/>
  <c r="D3" i="116" s="1"/>
  <c r="E3" i="116" s="1"/>
  <c r="F3" i="116" s="1"/>
  <c r="C15" i="7"/>
  <c r="D15" i="7" s="1"/>
  <c r="E15" i="7" s="1"/>
  <c r="F15" i="7" s="1"/>
  <c r="C32" i="7"/>
  <c r="D32" i="7" s="1"/>
  <c r="E32" i="7" s="1"/>
  <c r="F32" i="7" s="1"/>
  <c r="C38" i="7"/>
  <c r="D38" i="7" s="1"/>
  <c r="E38" i="7" s="1"/>
  <c r="F38" i="7" s="1"/>
  <c r="J26" i="7"/>
  <c r="J27" i="7" s="1"/>
  <c r="J28" i="7" s="1"/>
  <c r="J29" i="7" s="1"/>
  <c r="A1" i="7"/>
  <c r="A1" i="116" s="1"/>
  <c r="B26" i="7"/>
  <c r="B27" i="7" s="1"/>
  <c r="B28" i="7" s="1"/>
  <c r="B29" i="7" s="1"/>
  <c r="C21" i="7"/>
  <c r="D21" i="7" s="1"/>
  <c r="E21" i="7" s="1"/>
  <c r="F21" i="7" s="1"/>
  <c r="G22" i="109" l="1"/>
  <c r="H3" i="122"/>
  <c r="H2" i="122" s="1"/>
  <c r="H3" i="109"/>
  <c r="I3" i="109" s="1"/>
  <c r="J3" i="109" s="1"/>
  <c r="G2" i="113"/>
  <c r="H3" i="116"/>
  <c r="H23" i="116" s="1"/>
  <c r="G8" i="113"/>
  <c r="H2" i="123"/>
  <c r="I3" i="123"/>
  <c r="I2" i="123" s="1"/>
  <c r="G14" i="116"/>
  <c r="G15" i="116" s="1"/>
  <c r="G13" i="116"/>
  <c r="G20" i="116"/>
  <c r="G19" i="116" s="1"/>
  <c r="G22" i="116" s="1"/>
  <c r="G25" i="116" s="1"/>
  <c r="G6" i="116"/>
  <c r="G7" i="116" s="1"/>
  <c r="G8" i="116" s="1"/>
  <c r="G9" i="116" s="1"/>
  <c r="G2" i="123"/>
  <c r="K17" i="123"/>
  <c r="S17" i="123"/>
  <c r="W17" i="123"/>
  <c r="AA17" i="123"/>
  <c r="AI17" i="123"/>
  <c r="AM17" i="123"/>
  <c r="AQ17" i="123"/>
  <c r="AY17" i="123"/>
  <c r="G24" i="122"/>
  <c r="A1" i="119"/>
  <c r="G33" i="109"/>
  <c r="H2" i="116"/>
  <c r="I3" i="116"/>
  <c r="G2" i="119"/>
  <c r="G18" i="119"/>
  <c r="H3" i="119"/>
  <c r="G34" i="109"/>
  <c r="G10" i="119"/>
  <c r="I3" i="113"/>
  <c r="J3" i="123" l="1"/>
  <c r="G10" i="116"/>
  <c r="H8" i="113"/>
  <c r="H2" i="109"/>
  <c r="H33" i="109" s="1"/>
  <c r="I2" i="109"/>
  <c r="I3" i="122"/>
  <c r="I2" i="122" s="1"/>
  <c r="G39" i="113"/>
  <c r="G34" i="113"/>
  <c r="G16" i="116"/>
  <c r="G30" i="116"/>
  <c r="H38" i="116" s="1"/>
  <c r="H39" i="116" s="1"/>
  <c r="H6" i="116"/>
  <c r="H13" i="116"/>
  <c r="H20" i="116"/>
  <c r="H19" i="116" s="1"/>
  <c r="H14" i="116"/>
  <c r="H15" i="116" s="1"/>
  <c r="G42" i="116"/>
  <c r="G8" i="119" s="1"/>
  <c r="G16" i="119" s="1"/>
  <c r="G13" i="109" s="1"/>
  <c r="G7" i="119"/>
  <c r="G15" i="119" s="1"/>
  <c r="G21" i="109" s="1"/>
  <c r="G9" i="119"/>
  <c r="G17" i="119" s="1"/>
  <c r="G29" i="109" s="1"/>
  <c r="I22" i="109"/>
  <c r="I26" i="109"/>
  <c r="I33" i="109"/>
  <c r="I34" i="109"/>
  <c r="K3" i="123"/>
  <c r="J2" i="123"/>
  <c r="H10" i="119"/>
  <c r="H2" i="119"/>
  <c r="H18" i="119" s="1"/>
  <c r="I3" i="119"/>
  <c r="J3" i="116"/>
  <c r="I2" i="116"/>
  <c r="G24" i="116"/>
  <c r="I2" i="113"/>
  <c r="I8" i="113"/>
  <c r="J3" i="113"/>
  <c r="K3" i="109"/>
  <c r="J2" i="109"/>
  <c r="I23" i="116"/>
  <c r="H22" i="109" l="1"/>
  <c r="J3" i="122"/>
  <c r="I39" i="113" s="1"/>
  <c r="H26" i="109"/>
  <c r="H34" i="109"/>
  <c r="I34" i="113"/>
  <c r="G31" i="116"/>
  <c r="H39" i="113"/>
  <c r="H34" i="113"/>
  <c r="J2" i="122"/>
  <c r="K3" i="122"/>
  <c r="J2" i="116"/>
  <c r="K3" i="116"/>
  <c r="G23" i="109"/>
  <c r="H22" i="116"/>
  <c r="H25" i="116" s="1"/>
  <c r="L3" i="109"/>
  <c r="K2" i="109"/>
  <c r="I10" i="119"/>
  <c r="I2" i="119"/>
  <c r="J3" i="119"/>
  <c r="L3" i="123"/>
  <c r="K2" i="123"/>
  <c r="H16" i="116"/>
  <c r="K3" i="113"/>
  <c r="J2" i="113"/>
  <c r="J8" i="113"/>
  <c r="J39" i="113"/>
  <c r="J34" i="113"/>
  <c r="G43" i="116"/>
  <c r="G26" i="116"/>
  <c r="J26" i="109"/>
  <c r="J33" i="109"/>
  <c r="J34" i="109"/>
  <c r="J22" i="109"/>
  <c r="I13" i="116"/>
  <c r="I14" i="116"/>
  <c r="I15" i="116" s="1"/>
  <c r="I20" i="116"/>
  <c r="I19" i="116" s="1"/>
  <c r="I22" i="116" s="1"/>
  <c r="I6" i="116"/>
  <c r="H7" i="119"/>
  <c r="H15" i="119" s="1"/>
  <c r="H9" i="119"/>
  <c r="H17" i="119" s="1"/>
  <c r="H29" i="109" s="1"/>
  <c r="G6" i="119"/>
  <c r="G12" i="109"/>
  <c r="G5" i="109"/>
  <c r="H7" i="116"/>
  <c r="G7" i="109"/>
  <c r="H34" i="116"/>
  <c r="H35" i="116" s="1"/>
  <c r="K2" i="122" l="1"/>
  <c r="L3" i="122"/>
  <c r="I25" i="116"/>
  <c r="I24" i="116" s="1"/>
  <c r="I26" i="116" s="1"/>
  <c r="J23" i="116"/>
  <c r="K23" i="116" s="1"/>
  <c r="I16" i="116"/>
  <c r="J10" i="119"/>
  <c r="K3" i="119"/>
  <c r="J2" i="119"/>
  <c r="K22" i="109"/>
  <c r="K34" i="109"/>
  <c r="K33" i="109"/>
  <c r="K26" i="109"/>
  <c r="H24" i="116"/>
  <c r="G6" i="109"/>
  <c r="K2" i="113"/>
  <c r="L3" i="113"/>
  <c r="K8" i="113"/>
  <c r="K39" i="113"/>
  <c r="K34" i="113"/>
  <c r="L2" i="123"/>
  <c r="M3" i="123"/>
  <c r="G11" i="119"/>
  <c r="G14" i="119"/>
  <c r="I7" i="116"/>
  <c r="I8" i="116" s="1"/>
  <c r="I9" i="116" s="1"/>
  <c r="I10" i="116" s="1"/>
  <c r="I9" i="119"/>
  <c r="I17" i="119" s="1"/>
  <c r="I7" i="119"/>
  <c r="I15" i="119" s="1"/>
  <c r="I21" i="109" s="1"/>
  <c r="I23" i="109" s="1"/>
  <c r="M3" i="109"/>
  <c r="L2" i="109"/>
  <c r="G7" i="113"/>
  <c r="H8" i="116"/>
  <c r="H21" i="109"/>
  <c r="I18" i="119"/>
  <c r="G16" i="113"/>
  <c r="L3" i="116"/>
  <c r="K2" i="116"/>
  <c r="J14" i="116"/>
  <c r="J15" i="116" s="1"/>
  <c r="J13" i="116"/>
  <c r="J6" i="116"/>
  <c r="J20" i="116"/>
  <c r="J19" i="116" s="1"/>
  <c r="M3" i="122" l="1"/>
  <c r="L2" i="122"/>
  <c r="J16" i="116"/>
  <c r="L2" i="116"/>
  <c r="M3" i="116"/>
  <c r="J22" i="116"/>
  <c r="J25" i="116" s="1"/>
  <c r="L34" i="109"/>
  <c r="L26" i="109"/>
  <c r="L33" i="109"/>
  <c r="L22" i="109"/>
  <c r="I29" i="109"/>
  <c r="M2" i="123"/>
  <c r="N3" i="123"/>
  <c r="L2" i="113"/>
  <c r="M3" i="113"/>
  <c r="L8" i="113"/>
  <c r="L39" i="113"/>
  <c r="L34" i="113"/>
  <c r="J7" i="119"/>
  <c r="J15" i="119" s="1"/>
  <c r="J9" i="119"/>
  <c r="J17" i="119" s="1"/>
  <c r="G25" i="109"/>
  <c r="G19" i="119"/>
  <c r="J7" i="116"/>
  <c r="H23" i="109"/>
  <c r="M2" i="109"/>
  <c r="N3" i="109"/>
  <c r="H26" i="116"/>
  <c r="K10" i="119"/>
  <c r="K2" i="119"/>
  <c r="K18" i="119" s="1"/>
  <c r="L3" i="119"/>
  <c r="L23" i="116"/>
  <c r="K13" i="116"/>
  <c r="K20" i="116"/>
  <c r="K19" i="116" s="1"/>
  <c r="K22" i="116" s="1"/>
  <c r="K25" i="116" s="1"/>
  <c r="K24" i="116" s="1"/>
  <c r="K26" i="116" s="1"/>
  <c r="K14" i="116"/>
  <c r="K15" i="116" s="1"/>
  <c r="K6" i="116"/>
  <c r="H9" i="116"/>
  <c r="I16" i="113"/>
  <c r="G30" i="109"/>
  <c r="G31" i="109"/>
  <c r="G9" i="109"/>
  <c r="G6" i="113"/>
  <c r="J18" i="119"/>
  <c r="K16" i="116" l="1"/>
  <c r="N3" i="122"/>
  <c r="M34" i="113" s="1"/>
  <c r="M2" i="122"/>
  <c r="M22" i="109"/>
  <c r="M26" i="109"/>
  <c r="M34" i="109"/>
  <c r="M33" i="109"/>
  <c r="J8" i="116"/>
  <c r="G27" i="109"/>
  <c r="N2" i="123"/>
  <c r="O3" i="123"/>
  <c r="K7" i="116"/>
  <c r="K8" i="116" s="1"/>
  <c r="K9" i="116" s="1"/>
  <c r="K10" i="116" s="1"/>
  <c r="M3" i="119"/>
  <c r="L2" i="119"/>
  <c r="L10" i="119"/>
  <c r="H16" i="113"/>
  <c r="J29" i="109"/>
  <c r="J24" i="116"/>
  <c r="M2" i="116"/>
  <c r="N3" i="116"/>
  <c r="G14" i="109"/>
  <c r="G35" i="109"/>
  <c r="H6" i="122"/>
  <c r="G9" i="113"/>
  <c r="H42" i="116"/>
  <c r="H30" i="116"/>
  <c r="H10" i="116"/>
  <c r="K9" i="119"/>
  <c r="K17" i="119" s="1"/>
  <c r="K29" i="109" s="1"/>
  <c r="K7" i="119"/>
  <c r="K15" i="119" s="1"/>
  <c r="K21" i="109" s="1"/>
  <c r="K23" i="109" s="1"/>
  <c r="O3" i="109"/>
  <c r="N2" i="109"/>
  <c r="G32" i="109"/>
  <c r="J21" i="109"/>
  <c r="M2" i="113"/>
  <c r="N3" i="113"/>
  <c r="M8" i="113"/>
  <c r="L20" i="116"/>
  <c r="L19" i="116" s="1"/>
  <c r="L14" i="116"/>
  <c r="L13" i="116"/>
  <c r="L6" i="116"/>
  <c r="M39" i="113" l="1"/>
  <c r="N2" i="122"/>
  <c r="O3" i="122"/>
  <c r="N34" i="113" s="1"/>
  <c r="J23" i="109"/>
  <c r="I38" i="116"/>
  <c r="H31" i="116"/>
  <c r="M20" i="116"/>
  <c r="M19" i="116" s="1"/>
  <c r="M22" i="116" s="1"/>
  <c r="M14" i="116"/>
  <c r="M15" i="116" s="1"/>
  <c r="M6" i="116"/>
  <c r="M13" i="116"/>
  <c r="L7" i="116"/>
  <c r="L8" i="116" s="1"/>
  <c r="L9" i="116" s="1"/>
  <c r="H6" i="119"/>
  <c r="H5" i="109"/>
  <c r="H12" i="109"/>
  <c r="H8" i="119"/>
  <c r="H16" i="119" s="1"/>
  <c r="H43" i="116"/>
  <c r="L9" i="119"/>
  <c r="L17" i="119" s="1"/>
  <c r="L7" i="119"/>
  <c r="L15" i="119" s="1"/>
  <c r="L21" i="109" s="1"/>
  <c r="L23" i="109" s="1"/>
  <c r="L22" i="116"/>
  <c r="J9" i="116"/>
  <c r="N2" i="113"/>
  <c r="O3" i="113"/>
  <c r="N8" i="113"/>
  <c r="N34" i="109"/>
  <c r="N22" i="109"/>
  <c r="N26" i="109"/>
  <c r="N33" i="109"/>
  <c r="K16" i="113"/>
  <c r="J26" i="116"/>
  <c r="M2" i="119"/>
  <c r="M10" i="119"/>
  <c r="N3" i="119"/>
  <c r="G28" i="113"/>
  <c r="L15" i="116"/>
  <c r="L16" i="116" s="1"/>
  <c r="P3" i="109"/>
  <c r="O2" i="109"/>
  <c r="G16" i="109"/>
  <c r="O3" i="116"/>
  <c r="N2" i="116"/>
  <c r="L18" i="119"/>
  <c r="G37" i="109"/>
  <c r="G38" i="109" s="1"/>
  <c r="O2" i="123"/>
  <c r="P3" i="123"/>
  <c r="G17" i="113"/>
  <c r="N39" i="113" l="1"/>
  <c r="O2" i="122"/>
  <c r="P3" i="122"/>
  <c r="M16" i="116"/>
  <c r="O34" i="109"/>
  <c r="O26" i="109"/>
  <c r="O22" i="109"/>
  <c r="O33" i="109"/>
  <c r="N6" i="116"/>
  <c r="N20" i="116"/>
  <c r="N19" i="116" s="1"/>
  <c r="N13" i="116"/>
  <c r="N14" i="116"/>
  <c r="N15" i="116" s="1"/>
  <c r="P2" i="109"/>
  <c r="Q3" i="109"/>
  <c r="M9" i="119"/>
  <c r="M17" i="119" s="1"/>
  <c r="M7" i="119"/>
  <c r="M15" i="119" s="1"/>
  <c r="J10" i="116"/>
  <c r="H6" i="109"/>
  <c r="G19" i="113"/>
  <c r="Q3" i="123"/>
  <c r="P2" i="123"/>
  <c r="O2" i="116"/>
  <c r="P3" i="116"/>
  <c r="M18" i="119"/>
  <c r="L25" i="116"/>
  <c r="M23" i="116"/>
  <c r="N23" i="116" s="1"/>
  <c r="O23" i="116" s="1"/>
  <c r="L16" i="113"/>
  <c r="H13" i="109"/>
  <c r="H11" i="119"/>
  <c r="H14" i="119"/>
  <c r="H7" i="109"/>
  <c r="I34" i="116"/>
  <c r="I35" i="116" s="1"/>
  <c r="J16" i="113"/>
  <c r="G18" i="113"/>
  <c r="G11" i="113"/>
  <c r="H13" i="122"/>
  <c r="G17" i="109"/>
  <c r="N2" i="119"/>
  <c r="N18" i="119"/>
  <c r="O3" i="119"/>
  <c r="N10" i="119"/>
  <c r="L29" i="109"/>
  <c r="M7" i="116"/>
  <c r="O2" i="113"/>
  <c r="P3" i="113"/>
  <c r="O8" i="113"/>
  <c r="O34" i="113"/>
  <c r="O39" i="113"/>
  <c r="L10" i="116"/>
  <c r="I39" i="116"/>
  <c r="M25" i="116" l="1"/>
  <c r="M24" i="116" s="1"/>
  <c r="M26" i="116" s="1"/>
  <c r="N16" i="116"/>
  <c r="Q3" i="122"/>
  <c r="P39" i="113" s="1"/>
  <c r="P2" i="122"/>
  <c r="I30" i="116"/>
  <c r="P8" i="113"/>
  <c r="P2" i="113"/>
  <c r="Q3" i="113"/>
  <c r="G12" i="113"/>
  <c r="G13" i="113" s="1"/>
  <c r="G39" i="109"/>
  <c r="H7" i="113"/>
  <c r="H25" i="109"/>
  <c r="H19" i="119"/>
  <c r="L24" i="116"/>
  <c r="O14" i="116"/>
  <c r="O15" i="116" s="1"/>
  <c r="O20" i="116"/>
  <c r="O19" i="116" s="1"/>
  <c r="O13" i="116"/>
  <c r="O6" i="116"/>
  <c r="M29" i="109"/>
  <c r="P22" i="109"/>
  <c r="P34" i="109"/>
  <c r="P33" i="109"/>
  <c r="P26" i="109"/>
  <c r="M8" i="116"/>
  <c r="N7" i="119"/>
  <c r="N15" i="119" s="1"/>
  <c r="N21" i="109" s="1"/>
  <c r="N23" i="109" s="1"/>
  <c r="N9" i="119"/>
  <c r="N17" i="119" s="1"/>
  <c r="N29" i="109" s="1"/>
  <c r="I42" i="116"/>
  <c r="H30" i="109"/>
  <c r="H31" i="109"/>
  <c r="N22" i="116"/>
  <c r="N25" i="116" s="1"/>
  <c r="N24" i="116" s="1"/>
  <c r="N26" i="116" s="1"/>
  <c r="G7" i="123"/>
  <c r="H16" i="122"/>
  <c r="G33" i="113"/>
  <c r="Q2" i="123"/>
  <c r="R3" i="123"/>
  <c r="N7" i="116"/>
  <c r="N8" i="116" s="1"/>
  <c r="N9" i="116" s="1"/>
  <c r="N10" i="116" s="1"/>
  <c r="O2" i="119"/>
  <c r="O18" i="119" s="1"/>
  <c r="P3" i="119"/>
  <c r="O10" i="119"/>
  <c r="P2" i="116"/>
  <c r="Q3" i="116"/>
  <c r="H9" i="109"/>
  <c r="H6" i="113"/>
  <c r="M21" i="109"/>
  <c r="Q2" i="109"/>
  <c r="R3" i="109"/>
  <c r="O16" i="116" l="1"/>
  <c r="R3" i="122"/>
  <c r="Q34" i="113" s="1"/>
  <c r="Q2" i="122"/>
  <c r="P34" i="113"/>
  <c r="R2" i="109"/>
  <c r="S3" i="109"/>
  <c r="L26" i="116"/>
  <c r="O22" i="116"/>
  <c r="Q2" i="113"/>
  <c r="R3" i="113"/>
  <c r="Q8" i="113"/>
  <c r="J38" i="116"/>
  <c r="I31" i="116"/>
  <c r="G36" i="113"/>
  <c r="G35" i="113" s="1"/>
  <c r="Q26" i="109"/>
  <c r="Q34" i="109"/>
  <c r="Q33" i="109"/>
  <c r="Q22" i="109"/>
  <c r="Q3" i="119"/>
  <c r="P2" i="119"/>
  <c r="P18" i="119" s="1"/>
  <c r="P10" i="119"/>
  <c r="S3" i="123"/>
  <c r="R2" i="123"/>
  <c r="N16" i="113"/>
  <c r="M9" i="116"/>
  <c r="H32" i="109"/>
  <c r="R3" i="116"/>
  <c r="Q2" i="116"/>
  <c r="I6" i="119"/>
  <c r="I12" i="109"/>
  <c r="I5" i="109"/>
  <c r="I43" i="116"/>
  <c r="I8" i="119"/>
  <c r="I16" i="119" s="1"/>
  <c r="P13" i="116"/>
  <c r="P6" i="116"/>
  <c r="P20" i="116"/>
  <c r="P19" i="116" s="1"/>
  <c r="P14" i="116"/>
  <c r="P15" i="116" s="1"/>
  <c r="M23" i="109"/>
  <c r="H9" i="113"/>
  <c r="I6" i="122"/>
  <c r="H14" i="109"/>
  <c r="H35" i="109"/>
  <c r="O7" i="119"/>
  <c r="O15" i="119" s="1"/>
  <c r="O21" i="109" s="1"/>
  <c r="O23" i="109" s="1"/>
  <c r="O9" i="119"/>
  <c r="O17" i="119" s="1"/>
  <c r="O29" i="109" s="1"/>
  <c r="O7" i="116"/>
  <c r="O8" i="116" s="1"/>
  <c r="O9" i="116" s="1"/>
  <c r="O10" i="116" s="1"/>
  <c r="H27" i="109"/>
  <c r="G20" i="113"/>
  <c r="G43" i="109"/>
  <c r="Q39" i="113" l="1"/>
  <c r="H37" i="109"/>
  <c r="H38" i="109" s="1"/>
  <c r="S3" i="122"/>
  <c r="R39" i="113" s="1"/>
  <c r="R2" i="122"/>
  <c r="P16" i="116"/>
  <c r="H17" i="113"/>
  <c r="Q6" i="116"/>
  <c r="Q20" i="116"/>
  <c r="Q19" i="116" s="1"/>
  <c r="Q22" i="116" s="1"/>
  <c r="Q14" i="116"/>
  <c r="Q15" i="116" s="1"/>
  <c r="Q13" i="116"/>
  <c r="S3" i="113"/>
  <c r="R2" i="113"/>
  <c r="R8" i="113"/>
  <c r="P7" i="116"/>
  <c r="P8" i="116" s="1"/>
  <c r="P9" i="116" s="1"/>
  <c r="O16" i="113"/>
  <c r="M16" i="113"/>
  <c r="I6" i="109"/>
  <c r="H8" i="122"/>
  <c r="G6" i="123" s="1"/>
  <c r="G46" i="109"/>
  <c r="S3" i="116"/>
  <c r="R2" i="116"/>
  <c r="M10" i="116"/>
  <c r="P9" i="119"/>
  <c r="P17" i="119" s="1"/>
  <c r="P29" i="109" s="1"/>
  <c r="P7" i="119"/>
  <c r="P15" i="119" s="1"/>
  <c r="P21" i="109" s="1"/>
  <c r="P23" i="109" s="1"/>
  <c r="J39" i="116"/>
  <c r="H16" i="109"/>
  <c r="H28" i="113"/>
  <c r="P22" i="116"/>
  <c r="I13" i="109"/>
  <c r="I11" i="119"/>
  <c r="I14" i="119"/>
  <c r="T3" i="123"/>
  <c r="S2" i="123"/>
  <c r="R3" i="119"/>
  <c r="Q2" i="119"/>
  <c r="Q18" i="119" s="1"/>
  <c r="Q10" i="119"/>
  <c r="O25" i="116"/>
  <c r="O24" i="116" s="1"/>
  <c r="P23" i="116"/>
  <c r="Q23" i="116" s="1"/>
  <c r="R23" i="116" s="1"/>
  <c r="T3" i="109"/>
  <c r="S2" i="109"/>
  <c r="I7" i="109"/>
  <c r="J34" i="116"/>
  <c r="J35" i="116" s="1"/>
  <c r="R34" i="109"/>
  <c r="R33" i="109"/>
  <c r="R26" i="109"/>
  <c r="R22" i="109"/>
  <c r="R34" i="113" l="1"/>
  <c r="H18" i="113"/>
  <c r="Q25" i="116"/>
  <c r="Q24" i="116" s="1"/>
  <c r="Q26" i="116" s="1"/>
  <c r="S2" i="122"/>
  <c r="T3" i="122"/>
  <c r="O26" i="116"/>
  <c r="H19" i="113"/>
  <c r="P16" i="113"/>
  <c r="I30" i="109"/>
  <c r="I31" i="109"/>
  <c r="H11" i="113"/>
  <c r="I13" i="122"/>
  <c r="H17" i="109"/>
  <c r="S34" i="109"/>
  <c r="S22" i="109"/>
  <c r="S33" i="109"/>
  <c r="S26" i="109"/>
  <c r="U3" i="109"/>
  <c r="T2" i="109"/>
  <c r="T2" i="123"/>
  <c r="U3" i="123"/>
  <c r="T3" i="113"/>
  <c r="S2" i="113"/>
  <c r="S8" i="113"/>
  <c r="S39" i="113"/>
  <c r="S34" i="113"/>
  <c r="Q7" i="116"/>
  <c r="Q8" i="116" s="1"/>
  <c r="Q9" i="116" s="1"/>
  <c r="J42" i="116"/>
  <c r="S2" i="116"/>
  <c r="T3" i="116"/>
  <c r="G22" i="113"/>
  <c r="G48" i="109"/>
  <c r="I7" i="113"/>
  <c r="Q7" i="119"/>
  <c r="Q15" i="119" s="1"/>
  <c r="Q21" i="109" s="1"/>
  <c r="Q23" i="109" s="1"/>
  <c r="Q9" i="119"/>
  <c r="Q17" i="119" s="1"/>
  <c r="Q29" i="109" s="1"/>
  <c r="S3" i="119"/>
  <c r="R2" i="119"/>
  <c r="R10" i="119"/>
  <c r="I19" i="119"/>
  <c r="I25" i="109"/>
  <c r="P25" i="116"/>
  <c r="P24" i="116" s="1"/>
  <c r="J30" i="116"/>
  <c r="R14" i="116"/>
  <c r="R15" i="116" s="1"/>
  <c r="R20" i="116"/>
  <c r="R19" i="116" s="1"/>
  <c r="R6" i="116"/>
  <c r="R13" i="116"/>
  <c r="I9" i="109"/>
  <c r="I6" i="113"/>
  <c r="P10" i="116"/>
  <c r="Q16" i="116"/>
  <c r="T2" i="122" l="1"/>
  <c r="U3" i="122"/>
  <c r="V3" i="123"/>
  <c r="U2" i="123"/>
  <c r="P26" i="116"/>
  <c r="I16" i="122"/>
  <c r="H7" i="123"/>
  <c r="H33" i="113"/>
  <c r="T2" i="116"/>
  <c r="U3" i="116"/>
  <c r="J6" i="122"/>
  <c r="I14" i="109"/>
  <c r="I35" i="109"/>
  <c r="I9" i="113"/>
  <c r="T3" i="119"/>
  <c r="S2" i="119"/>
  <c r="S10" i="119"/>
  <c r="Q16" i="113"/>
  <c r="Q10" i="116"/>
  <c r="U3" i="113"/>
  <c r="T2" i="113"/>
  <c r="T8" i="113"/>
  <c r="T39" i="113"/>
  <c r="T34" i="113"/>
  <c r="T34" i="109"/>
  <c r="T22" i="109"/>
  <c r="T33" i="109"/>
  <c r="T26" i="109"/>
  <c r="R7" i="116"/>
  <c r="R8" i="116" s="1"/>
  <c r="R9" i="116" s="1"/>
  <c r="K38" i="116"/>
  <c r="J31" i="116"/>
  <c r="R22" i="116"/>
  <c r="R7" i="119"/>
  <c r="R15" i="119" s="1"/>
  <c r="R21" i="109" s="1"/>
  <c r="R23" i="109" s="1"/>
  <c r="R9" i="119"/>
  <c r="R17" i="119" s="1"/>
  <c r="G23" i="113"/>
  <c r="G5" i="123"/>
  <c r="H20" i="122"/>
  <c r="S14" i="116"/>
  <c r="S15" i="116" s="1"/>
  <c r="S13" i="116"/>
  <c r="S20" i="116"/>
  <c r="S19" i="116" s="1"/>
  <c r="S6" i="116"/>
  <c r="I27" i="109"/>
  <c r="R16" i="116"/>
  <c r="I32" i="109"/>
  <c r="I37" i="109" s="1"/>
  <c r="R18" i="119"/>
  <c r="J5" i="109"/>
  <c r="J12" i="109"/>
  <c r="J6" i="119"/>
  <c r="J8" i="119"/>
  <c r="J16" i="119" s="1"/>
  <c r="J43" i="116"/>
  <c r="U2" i="109"/>
  <c r="V3" i="109"/>
  <c r="H12" i="113"/>
  <c r="H13" i="113" s="1"/>
  <c r="H39" i="109"/>
  <c r="R29" i="109" l="1"/>
  <c r="U2" i="122"/>
  <c r="V3" i="122"/>
  <c r="U34" i="113" s="1"/>
  <c r="I18" i="113"/>
  <c r="J7" i="109"/>
  <c r="K34" i="116"/>
  <c r="K35" i="116" s="1"/>
  <c r="J6" i="109"/>
  <c r="I17" i="113"/>
  <c r="I38" i="109"/>
  <c r="R25" i="116"/>
  <c r="R24" i="116" s="1"/>
  <c r="S23" i="116"/>
  <c r="T23" i="116" s="1"/>
  <c r="U23" i="116" s="1"/>
  <c r="K39" i="116"/>
  <c r="K30" i="116" s="1"/>
  <c r="S7" i="119"/>
  <c r="S15" i="119" s="1"/>
  <c r="S21" i="109" s="1"/>
  <c r="S23" i="109" s="1"/>
  <c r="S9" i="119"/>
  <c r="S17" i="119" s="1"/>
  <c r="J14" i="119"/>
  <c r="J11" i="119"/>
  <c r="V2" i="109"/>
  <c r="W3" i="109"/>
  <c r="J13" i="109"/>
  <c r="S7" i="116"/>
  <c r="S8" i="116" s="1"/>
  <c r="S9" i="116" s="1"/>
  <c r="S10" i="116" s="1"/>
  <c r="U2" i="113"/>
  <c r="V3" i="113"/>
  <c r="U8" i="113"/>
  <c r="U39" i="113"/>
  <c r="U3" i="119"/>
  <c r="T2" i="119"/>
  <c r="T18" i="119" s="1"/>
  <c r="T10" i="119"/>
  <c r="I16" i="109"/>
  <c r="I28" i="113"/>
  <c r="V3" i="116"/>
  <c r="U2" i="116"/>
  <c r="H36" i="113"/>
  <c r="H35" i="113" s="1"/>
  <c r="V2" i="123"/>
  <c r="W3" i="123"/>
  <c r="U22" i="109"/>
  <c r="U26" i="109"/>
  <c r="U34" i="109"/>
  <c r="U33" i="109"/>
  <c r="H21" i="122"/>
  <c r="G40" i="113"/>
  <c r="H43" i="109"/>
  <c r="H20" i="113"/>
  <c r="S16" i="116"/>
  <c r="G8" i="123"/>
  <c r="R16" i="113"/>
  <c r="R10" i="116"/>
  <c r="S18" i="119"/>
  <c r="T20" i="116"/>
  <c r="T19" i="116" s="1"/>
  <c r="T22" i="116" s="1"/>
  <c r="T25" i="116" s="1"/>
  <c r="T24" i="116" s="1"/>
  <c r="T26" i="116" s="1"/>
  <c r="T13" i="116"/>
  <c r="T6" i="116"/>
  <c r="T14" i="116"/>
  <c r="T15" i="116" s="1"/>
  <c r="S22" i="116"/>
  <c r="S25" i="116" s="1"/>
  <c r="S24" i="116" s="1"/>
  <c r="S26" i="116" s="1"/>
  <c r="V2" i="122" l="1"/>
  <c r="W3" i="122"/>
  <c r="V34" i="113" s="1"/>
  <c r="V2" i="113"/>
  <c r="W3" i="113"/>
  <c r="V8" i="113"/>
  <c r="V39" i="113"/>
  <c r="J25" i="109"/>
  <c r="J19" i="119"/>
  <c r="S16" i="113"/>
  <c r="R26" i="116"/>
  <c r="V3" i="119"/>
  <c r="U2" i="119"/>
  <c r="U18" i="119" s="1"/>
  <c r="U10" i="119"/>
  <c r="X3" i="109"/>
  <c r="W2" i="109"/>
  <c r="J9" i="109"/>
  <c r="J6" i="113"/>
  <c r="J7" i="113"/>
  <c r="V33" i="109"/>
  <c r="V34" i="109"/>
  <c r="V22" i="109"/>
  <c r="V26" i="109"/>
  <c r="L38" i="116"/>
  <c r="L39" i="116" s="1"/>
  <c r="L30" i="116" s="1"/>
  <c r="M38" i="116" s="1"/>
  <c r="M39" i="116" s="1"/>
  <c r="M30" i="116" s="1"/>
  <c r="N38" i="116" s="1"/>
  <c r="N39" i="116" s="1"/>
  <c r="N30" i="116" s="1"/>
  <c r="O38" i="116" s="1"/>
  <c r="O39" i="116" s="1"/>
  <c r="O30" i="116" s="1"/>
  <c r="P38" i="116" s="1"/>
  <c r="P39" i="116" s="1"/>
  <c r="P30" i="116" s="1"/>
  <c r="Q38" i="116" s="1"/>
  <c r="Q39" i="116" s="1"/>
  <c r="Q30" i="116" s="1"/>
  <c r="R38" i="116" s="1"/>
  <c r="R39" i="116" s="1"/>
  <c r="R30" i="116" s="1"/>
  <c r="S38" i="116" s="1"/>
  <c r="S39" i="116" s="1"/>
  <c r="S30" i="116" s="1"/>
  <c r="T38" i="116" s="1"/>
  <c r="T39" i="116" s="1"/>
  <c r="I19" i="113"/>
  <c r="K42" i="116"/>
  <c r="W3" i="116"/>
  <c r="V2" i="116"/>
  <c r="J13" i="122"/>
  <c r="I11" i="113"/>
  <c r="I17" i="109"/>
  <c r="T7" i="116"/>
  <c r="T8" i="116" s="1"/>
  <c r="T9" i="116" s="1"/>
  <c r="G19" i="123"/>
  <c r="H46" i="109"/>
  <c r="I8" i="122"/>
  <c r="H6" i="123" s="1"/>
  <c r="G41" i="113"/>
  <c r="H22" i="122"/>
  <c r="T16" i="116"/>
  <c r="W2" i="123"/>
  <c r="X3" i="123"/>
  <c r="U13" i="116"/>
  <c r="U6" i="116"/>
  <c r="U14" i="116"/>
  <c r="U15" i="116" s="1"/>
  <c r="U20" i="116"/>
  <c r="U19" i="116" s="1"/>
  <c r="U22" i="116" s="1"/>
  <c r="T9" i="119"/>
  <c r="T17" i="119" s="1"/>
  <c r="T29" i="109" s="1"/>
  <c r="T7" i="119"/>
  <c r="T15" i="119" s="1"/>
  <c r="T21" i="109" s="1"/>
  <c r="T23" i="109" s="1"/>
  <c r="J31" i="109"/>
  <c r="J30" i="109"/>
  <c r="S29" i="109"/>
  <c r="K31" i="116"/>
  <c r="U25" i="116" l="1"/>
  <c r="U24" i="116" s="1"/>
  <c r="U26" i="116" s="1"/>
  <c r="V23" i="116"/>
  <c r="W23" i="116" s="1"/>
  <c r="X3" i="122"/>
  <c r="W34" i="113" s="1"/>
  <c r="W2" i="122"/>
  <c r="H5" i="122"/>
  <c r="I39" i="109"/>
  <c r="I12" i="113"/>
  <c r="I13" i="113" s="1"/>
  <c r="V6" i="116"/>
  <c r="V13" i="116"/>
  <c r="V14" i="116"/>
  <c r="V15" i="116" s="1"/>
  <c r="V20" i="116"/>
  <c r="V19" i="116" s="1"/>
  <c r="V22" i="116" s="1"/>
  <c r="K6" i="119"/>
  <c r="K5" i="109"/>
  <c r="K12" i="109"/>
  <c r="K43" i="116"/>
  <c r="K8" i="119"/>
  <c r="K16" i="119" s="1"/>
  <c r="J14" i="109"/>
  <c r="J35" i="109"/>
  <c r="K6" i="122"/>
  <c r="J9" i="113"/>
  <c r="V2" i="119"/>
  <c r="V10" i="119"/>
  <c r="W3" i="119"/>
  <c r="T16" i="113"/>
  <c r="U7" i="116"/>
  <c r="U8" i="116" s="1"/>
  <c r="U9" i="116" s="1"/>
  <c r="U10" i="116" s="1"/>
  <c r="X3" i="116"/>
  <c r="W2" i="116"/>
  <c r="W34" i="109"/>
  <c r="W33" i="109"/>
  <c r="W26" i="109"/>
  <c r="W22" i="109"/>
  <c r="U16" i="116"/>
  <c r="H22" i="113"/>
  <c r="H48" i="109"/>
  <c r="J32" i="109"/>
  <c r="W2" i="113"/>
  <c r="X3" i="113"/>
  <c r="W8" i="113"/>
  <c r="W39" i="113"/>
  <c r="L31" i="116"/>
  <c r="M34" i="116" s="1"/>
  <c r="M35" i="116" s="1"/>
  <c r="M42" i="116" s="1"/>
  <c r="K7" i="109"/>
  <c r="L34" i="116"/>
  <c r="L35" i="116" s="1"/>
  <c r="L42" i="116" s="1"/>
  <c r="T30" i="116"/>
  <c r="U38" i="116" s="1"/>
  <c r="U39" i="116" s="1"/>
  <c r="X2" i="109"/>
  <c r="Y3" i="109"/>
  <c r="Y3" i="123"/>
  <c r="X2" i="123"/>
  <c r="T10" i="116"/>
  <c r="J16" i="122"/>
  <c r="I7" i="123"/>
  <c r="I33" i="113"/>
  <c r="U7" i="119"/>
  <c r="U15" i="119" s="1"/>
  <c r="U21" i="109" s="1"/>
  <c r="U23" i="109" s="1"/>
  <c r="U9" i="119"/>
  <c r="U17" i="119" s="1"/>
  <c r="U29" i="109" s="1"/>
  <c r="J27" i="109"/>
  <c r="V25" i="116" l="1"/>
  <c r="V24" i="116" s="1"/>
  <c r="V26" i="116" s="1"/>
  <c r="Y3" i="122"/>
  <c r="X34" i="113" s="1"/>
  <c r="X2" i="122"/>
  <c r="X23" i="116"/>
  <c r="J37" i="109"/>
  <c r="J18" i="113" s="1"/>
  <c r="M12" i="109"/>
  <c r="M6" i="119"/>
  <c r="M5" i="109"/>
  <c r="M6" i="109" s="1"/>
  <c r="M43" i="116"/>
  <c r="M8" i="119"/>
  <c r="M16" i="119" s="1"/>
  <c r="M13" i="109" s="1"/>
  <c r="M31" i="116"/>
  <c r="L7" i="109"/>
  <c r="L7" i="113" s="1"/>
  <c r="W13" i="116"/>
  <c r="W20" i="116"/>
  <c r="W19" i="116" s="1"/>
  <c r="W6" i="116"/>
  <c r="W14" i="116"/>
  <c r="W15" i="116" s="1"/>
  <c r="J16" i="109"/>
  <c r="Z3" i="109"/>
  <c r="Y2" i="109"/>
  <c r="Y3" i="113"/>
  <c r="X2" i="113"/>
  <c r="X8" i="113"/>
  <c r="H23" i="113"/>
  <c r="H5" i="123"/>
  <c r="I20" i="122"/>
  <c r="Y3" i="116"/>
  <c r="X2" i="116"/>
  <c r="V7" i="119"/>
  <c r="V15" i="119" s="1"/>
  <c r="V21" i="109" s="1"/>
  <c r="V23" i="109" s="1"/>
  <c r="V9" i="119"/>
  <c r="V17" i="119" s="1"/>
  <c r="J28" i="113"/>
  <c r="K6" i="109"/>
  <c r="V16" i="116"/>
  <c r="I43" i="109"/>
  <c r="I20" i="113"/>
  <c r="J17" i="113"/>
  <c r="Y2" i="123"/>
  <c r="Z3" i="123"/>
  <c r="X22" i="109"/>
  <c r="X34" i="109"/>
  <c r="X33" i="109"/>
  <c r="X26" i="109"/>
  <c r="K7" i="113"/>
  <c r="V18" i="119"/>
  <c r="K13" i="109"/>
  <c r="K14" i="119"/>
  <c r="K11" i="119"/>
  <c r="V7" i="116"/>
  <c r="V8" i="116" s="1"/>
  <c r="V9" i="116" s="1"/>
  <c r="U16" i="113"/>
  <c r="L12" i="109"/>
  <c r="L5" i="109"/>
  <c r="L6" i="109" s="1"/>
  <c r="L6" i="119"/>
  <c r="L8" i="119"/>
  <c r="L16" i="119" s="1"/>
  <c r="L13" i="109" s="1"/>
  <c r="L43" i="116"/>
  <c r="I36" i="113"/>
  <c r="I35" i="113" s="1"/>
  <c r="U30" i="116"/>
  <c r="V38" i="116" s="1"/>
  <c r="V39" i="116" s="1"/>
  <c r="X3" i="119"/>
  <c r="W2" i="119"/>
  <c r="W18" i="119" s="1"/>
  <c r="W10" i="119"/>
  <c r="H10" i="122"/>
  <c r="G27" i="113"/>
  <c r="X39" i="113" l="1"/>
  <c r="J38" i="109"/>
  <c r="K13" i="122" s="1"/>
  <c r="W16" i="116"/>
  <c r="Z3" i="122"/>
  <c r="Y34" i="113" s="1"/>
  <c r="Y2" i="122"/>
  <c r="J8" i="122"/>
  <c r="I6" i="123" s="1"/>
  <c r="I46" i="109"/>
  <c r="V16" i="113"/>
  <c r="Z2" i="109"/>
  <c r="AA3" i="109"/>
  <c r="J11" i="113"/>
  <c r="J17" i="109"/>
  <c r="L9" i="109"/>
  <c r="L6" i="113"/>
  <c r="K31" i="109"/>
  <c r="K30" i="109"/>
  <c r="K25" i="109"/>
  <c r="K19" i="119"/>
  <c r="K32" i="109" s="1"/>
  <c r="X20" i="116"/>
  <c r="X19" i="116" s="1"/>
  <c r="X13" i="116"/>
  <c r="X6" i="116"/>
  <c r="X14" i="116"/>
  <c r="X15" i="116" s="1"/>
  <c r="H8" i="123"/>
  <c r="V30" i="116"/>
  <c r="W38" i="116" s="1"/>
  <c r="W39" i="116" s="1"/>
  <c r="Y2" i="116"/>
  <c r="Z3" i="116"/>
  <c r="Y8" i="113"/>
  <c r="Y2" i="113"/>
  <c r="Z3" i="113"/>
  <c r="W7" i="116"/>
  <c r="W8" i="116" s="1"/>
  <c r="W9" i="116" s="1"/>
  <c r="W10" i="116" s="1"/>
  <c r="M6" i="113"/>
  <c r="W9" i="119"/>
  <c r="W17" i="119" s="1"/>
  <c r="W29" i="109" s="1"/>
  <c r="W7" i="119"/>
  <c r="W15" i="119" s="1"/>
  <c r="W21" i="109" s="1"/>
  <c r="W23" i="109" s="1"/>
  <c r="H24" i="122"/>
  <c r="G30" i="113"/>
  <c r="G29" i="113" s="1"/>
  <c r="Y3" i="119"/>
  <c r="X10" i="119"/>
  <c r="X2" i="119"/>
  <c r="X18" i="119" s="1"/>
  <c r="L14" i="119"/>
  <c r="L11" i="119"/>
  <c r="V10" i="116"/>
  <c r="AA3" i="123"/>
  <c r="Z2" i="123"/>
  <c r="J19" i="113"/>
  <c r="K9" i="109"/>
  <c r="K6" i="113"/>
  <c r="V29" i="109"/>
  <c r="I21" i="122"/>
  <c r="H40" i="113"/>
  <c r="Y26" i="109"/>
  <c r="Y34" i="109"/>
  <c r="Y33" i="109"/>
  <c r="Y22" i="109"/>
  <c r="W22" i="116"/>
  <c r="W25" i="116" s="1"/>
  <c r="W24" i="116" s="1"/>
  <c r="W26" i="116" s="1"/>
  <c r="N31" i="116"/>
  <c r="M7" i="109"/>
  <c r="M7" i="113" s="1"/>
  <c r="N34" i="116"/>
  <c r="N35" i="116" s="1"/>
  <c r="N42" i="116" s="1"/>
  <c r="M11" i="119"/>
  <c r="M14" i="119"/>
  <c r="X16" i="116" l="1"/>
  <c r="Y39" i="113"/>
  <c r="AA3" i="122"/>
  <c r="Z2" i="122"/>
  <c r="X7" i="116"/>
  <c r="X8" i="116" s="1"/>
  <c r="X9" i="116" s="1"/>
  <c r="K27" i="109"/>
  <c r="Z26" i="109"/>
  <c r="Z34" i="109"/>
  <c r="Z33" i="109"/>
  <c r="Z22" i="109"/>
  <c r="I22" i="113"/>
  <c r="I48" i="109"/>
  <c r="M25" i="109"/>
  <c r="M27" i="109" s="1"/>
  <c r="M19" i="119"/>
  <c r="M32" i="109" s="1"/>
  <c r="H41" i="113"/>
  <c r="I22" i="122"/>
  <c r="K14" i="109"/>
  <c r="L6" i="122"/>
  <c r="K35" i="109"/>
  <c r="K37" i="109" s="1"/>
  <c r="K9" i="113"/>
  <c r="AB3" i="123"/>
  <c r="AA2" i="123"/>
  <c r="Y2" i="119"/>
  <c r="Y18" i="119" s="1"/>
  <c r="Z3" i="119"/>
  <c r="Y10" i="119"/>
  <c r="M9" i="109"/>
  <c r="Z2" i="116"/>
  <c r="AA3" i="116"/>
  <c r="L35" i="109"/>
  <c r="M6" i="122"/>
  <c r="L14" i="109"/>
  <c r="L16" i="109" s="1"/>
  <c r="L9" i="113"/>
  <c r="M31" i="109"/>
  <c r="M30" i="109"/>
  <c r="W16" i="113"/>
  <c r="AA3" i="113"/>
  <c r="Z2" i="113"/>
  <c r="Z8" i="113"/>
  <c r="Z34" i="113"/>
  <c r="Z39" i="113"/>
  <c r="Y20" i="116"/>
  <c r="Y19" i="116" s="1"/>
  <c r="Y13" i="116"/>
  <c r="Y6" i="116"/>
  <c r="Y14" i="116"/>
  <c r="Y15" i="116" s="1"/>
  <c r="H19" i="123"/>
  <c r="X22" i="116"/>
  <c r="K16" i="122"/>
  <c r="J7" i="123"/>
  <c r="J33" i="113"/>
  <c r="L19" i="119"/>
  <c r="L32" i="109" s="1"/>
  <c r="L25" i="109"/>
  <c r="L27" i="109" s="1"/>
  <c r="O31" i="116"/>
  <c r="N7" i="109"/>
  <c r="N7" i="113" s="1"/>
  <c r="O34" i="116"/>
  <c r="O35" i="116" s="1"/>
  <c r="O42" i="116" s="1"/>
  <c r="N5" i="109"/>
  <c r="N6" i="109" s="1"/>
  <c r="N12" i="109"/>
  <c r="N6" i="119"/>
  <c r="N8" i="119"/>
  <c r="N16" i="119" s="1"/>
  <c r="N13" i="109" s="1"/>
  <c r="N43" i="116"/>
  <c r="L30" i="109"/>
  <c r="L31" i="109"/>
  <c r="X9" i="119"/>
  <c r="X17" i="119" s="1"/>
  <c r="X29" i="109" s="1"/>
  <c r="X7" i="119"/>
  <c r="X15" i="119" s="1"/>
  <c r="X21" i="109" s="1"/>
  <c r="X23" i="109" s="1"/>
  <c r="W30" i="116"/>
  <c r="X38" i="116" s="1"/>
  <c r="X39" i="116" s="1"/>
  <c r="J39" i="109"/>
  <c r="J12" i="113"/>
  <c r="J13" i="113" s="1"/>
  <c r="AB3" i="109"/>
  <c r="AA2" i="109"/>
  <c r="Y16" i="116" l="1"/>
  <c r="AB3" i="122"/>
  <c r="AA39" i="113" s="1"/>
  <c r="AA2" i="122"/>
  <c r="AA33" i="109"/>
  <c r="AA26" i="109"/>
  <c r="AA22" i="109"/>
  <c r="AA34" i="109"/>
  <c r="J43" i="109"/>
  <c r="J20" i="113"/>
  <c r="L37" i="109"/>
  <c r="L18" i="113" s="1"/>
  <c r="K18" i="113"/>
  <c r="I5" i="122"/>
  <c r="Y22" i="116"/>
  <c r="AB3" i="113"/>
  <c r="AA2" i="113"/>
  <c r="AA8" i="113"/>
  <c r="AA34" i="113"/>
  <c r="L11" i="113"/>
  <c r="AB3" i="116"/>
  <c r="AA2" i="116"/>
  <c r="Z2" i="119"/>
  <c r="Z10" i="119"/>
  <c r="AA3" i="119"/>
  <c r="K16" i="109"/>
  <c r="M17" i="113"/>
  <c r="X16" i="113"/>
  <c r="L28" i="113"/>
  <c r="Z14" i="116"/>
  <c r="Z15" i="116" s="1"/>
  <c r="Z20" i="116"/>
  <c r="Z19" i="116" s="1"/>
  <c r="Z6" i="116"/>
  <c r="Z13" i="116"/>
  <c r="I5" i="123"/>
  <c r="I23" i="113"/>
  <c r="J20" i="122"/>
  <c r="N14" i="119"/>
  <c r="N11" i="119"/>
  <c r="AB2" i="109"/>
  <c r="AC3" i="109"/>
  <c r="N9" i="109"/>
  <c r="N6" i="113"/>
  <c r="P31" i="116"/>
  <c r="O7" i="109"/>
  <c r="O7" i="113" s="1"/>
  <c r="P34" i="116"/>
  <c r="P35" i="116" s="1"/>
  <c r="P42" i="116" s="1"/>
  <c r="X25" i="116"/>
  <c r="X24" i="116" s="1"/>
  <c r="Y23" i="116"/>
  <c r="Z23" i="116" s="1"/>
  <c r="AA23" i="116" s="1"/>
  <c r="O12" i="109"/>
  <c r="O5" i="109"/>
  <c r="O6" i="109" s="1"/>
  <c r="O6" i="119"/>
  <c r="O8" i="119"/>
  <c r="O16" i="119" s="1"/>
  <c r="O13" i="109" s="1"/>
  <c r="O43" i="116"/>
  <c r="L17" i="113"/>
  <c r="J36" i="113"/>
  <c r="J35" i="113" s="1"/>
  <c r="Z22" i="116"/>
  <c r="Y7" i="116"/>
  <c r="Y8" i="116" s="1"/>
  <c r="Y9" i="116" s="1"/>
  <c r="Y10" i="116" s="1"/>
  <c r="L17" i="109"/>
  <c r="M14" i="109"/>
  <c r="M16" i="109" s="1"/>
  <c r="M17" i="109" s="1"/>
  <c r="M35" i="109"/>
  <c r="M37" i="109" s="1"/>
  <c r="N6" i="122"/>
  <c r="M9" i="113"/>
  <c r="Y7" i="119"/>
  <c r="Y15" i="119" s="1"/>
  <c r="Y21" i="109" s="1"/>
  <c r="Y23" i="109" s="1"/>
  <c r="Y9" i="119"/>
  <c r="Y17" i="119" s="1"/>
  <c r="Y29" i="109" s="1"/>
  <c r="AB2" i="123"/>
  <c r="AC3" i="123"/>
  <c r="X10" i="116"/>
  <c r="K28" i="113"/>
  <c r="K17" i="113"/>
  <c r="K38" i="109"/>
  <c r="L38" i="109" l="1"/>
  <c r="L19" i="113" s="1"/>
  <c r="X30" i="116"/>
  <c r="Y38" i="116" s="1"/>
  <c r="Y39" i="116" s="1"/>
  <c r="Z16" i="116"/>
  <c r="AC3" i="122"/>
  <c r="AB39" i="113" s="1"/>
  <c r="AB2" i="122"/>
  <c r="M18" i="113"/>
  <c r="M38" i="109"/>
  <c r="M19" i="113" s="1"/>
  <c r="M12" i="113"/>
  <c r="M13" i="113" s="1"/>
  <c r="Q31" i="116"/>
  <c r="P7" i="109"/>
  <c r="P7" i="113" s="1"/>
  <c r="Q34" i="116"/>
  <c r="Q35" i="116" s="1"/>
  <c r="Q42" i="116" s="1"/>
  <c r="AB34" i="109"/>
  <c r="AB22" i="109"/>
  <c r="AB33" i="109"/>
  <c r="AB26" i="109"/>
  <c r="I8" i="123"/>
  <c r="Z7" i="119"/>
  <c r="Z15" i="119" s="1"/>
  <c r="Z21" i="109" s="1"/>
  <c r="Z23" i="109" s="1"/>
  <c r="Z9" i="119"/>
  <c r="Z17" i="119" s="1"/>
  <c r="M13" i="122"/>
  <c r="I10" i="122"/>
  <c r="H27" i="113"/>
  <c r="K19" i="113"/>
  <c r="AC2" i="123"/>
  <c r="AD3" i="123"/>
  <c r="Y16" i="113"/>
  <c r="P12" i="109"/>
  <c r="P6" i="119"/>
  <c r="P5" i="109"/>
  <c r="P6" i="109" s="1"/>
  <c r="P8" i="119"/>
  <c r="P16" i="119" s="1"/>
  <c r="P13" i="109" s="1"/>
  <c r="P43" i="116"/>
  <c r="N31" i="109"/>
  <c r="N30" i="109"/>
  <c r="J21" i="122"/>
  <c r="I40" i="113"/>
  <c r="AA2" i="119"/>
  <c r="AB3" i="119"/>
  <c r="AA10" i="119"/>
  <c r="AA20" i="116"/>
  <c r="AA19" i="116" s="1"/>
  <c r="AA22" i="116" s="1"/>
  <c r="AA25" i="116" s="1"/>
  <c r="AA24" i="116" s="1"/>
  <c r="AA26" i="116" s="1"/>
  <c r="AA14" i="116"/>
  <c r="AA15" i="116" s="1"/>
  <c r="AA13" i="116"/>
  <c r="AA6" i="116"/>
  <c r="AC3" i="113"/>
  <c r="AB8" i="113"/>
  <c r="AB2" i="113"/>
  <c r="AB34" i="113"/>
  <c r="K8" i="122"/>
  <c r="J6" i="123" s="1"/>
  <c r="J46" i="109"/>
  <c r="AC3" i="116"/>
  <c r="AB2" i="116"/>
  <c r="Y25" i="116"/>
  <c r="Y24" i="116" s="1"/>
  <c r="M11" i="113"/>
  <c r="O14" i="119"/>
  <c r="O11" i="119"/>
  <c r="N35" i="109"/>
  <c r="N14" i="109"/>
  <c r="N16" i="109" s="1"/>
  <c r="O6" i="122"/>
  <c r="N9" i="113"/>
  <c r="N19" i="119"/>
  <c r="N32" i="109" s="1"/>
  <c r="N25" i="109"/>
  <c r="N27" i="109" s="1"/>
  <c r="Z7" i="116"/>
  <c r="Z8" i="116" s="1"/>
  <c r="Z9" i="116" s="1"/>
  <c r="M28" i="113"/>
  <c r="L39" i="109"/>
  <c r="L12" i="113"/>
  <c r="L13" i="113" s="1"/>
  <c r="Z25" i="116"/>
  <c r="Z24" i="116" s="1"/>
  <c r="Z26" i="116" s="1"/>
  <c r="O9" i="109"/>
  <c r="O6" i="113"/>
  <c r="X26" i="116"/>
  <c r="AD3" i="109"/>
  <c r="AC2" i="109"/>
  <c r="L13" i="122"/>
  <c r="K11" i="113"/>
  <c r="K17" i="109"/>
  <c r="Z18" i="119"/>
  <c r="N13" i="122" l="1"/>
  <c r="M39" i="109"/>
  <c r="M43" i="109" s="1"/>
  <c r="AD3" i="122"/>
  <c r="AC39" i="113" s="1"/>
  <c r="AC2" i="122"/>
  <c r="K7" i="123"/>
  <c r="L16" i="122"/>
  <c r="K33" i="113"/>
  <c r="AE3" i="109"/>
  <c r="AD2" i="109"/>
  <c r="L43" i="109"/>
  <c r="L20" i="113"/>
  <c r="N17" i="113"/>
  <c r="N28" i="113"/>
  <c r="O19" i="119"/>
  <c r="O32" i="109" s="1"/>
  <c r="O25" i="109"/>
  <c r="O27" i="109" s="1"/>
  <c r="AB6" i="116"/>
  <c r="AB14" i="116"/>
  <c r="AB15" i="116" s="1"/>
  <c r="AB20" i="116"/>
  <c r="AB19" i="116" s="1"/>
  <c r="AB13" i="116"/>
  <c r="AD3" i="113"/>
  <c r="AC2" i="113"/>
  <c r="AC8" i="113"/>
  <c r="AC34" i="113"/>
  <c r="AA9" i="119"/>
  <c r="AA17" i="119" s="1"/>
  <c r="AA7" i="119"/>
  <c r="AA15" i="119" s="1"/>
  <c r="AA21" i="109" s="1"/>
  <c r="AA23" i="109" s="1"/>
  <c r="N37" i="109"/>
  <c r="N18" i="113" s="1"/>
  <c r="P9" i="109"/>
  <c r="P6" i="113"/>
  <c r="Y30" i="116"/>
  <c r="Z38" i="116" s="1"/>
  <c r="Z39" i="116" s="1"/>
  <c r="Z29" i="109"/>
  <c r="R31" i="116"/>
  <c r="Q7" i="109"/>
  <c r="Q7" i="113" s="1"/>
  <c r="R34" i="116"/>
  <c r="R35" i="116" s="1"/>
  <c r="R42" i="116" s="1"/>
  <c r="P14" i="119"/>
  <c r="P11" i="119"/>
  <c r="I24" i="122"/>
  <c r="H30" i="113"/>
  <c r="H29" i="113" s="1"/>
  <c r="Z16" i="113"/>
  <c r="Q6" i="119"/>
  <c r="Q12" i="109"/>
  <c r="Q5" i="109"/>
  <c r="Q6" i="109" s="1"/>
  <c r="Q43" i="116"/>
  <c r="Q8" i="119"/>
  <c r="Q16" i="119" s="1"/>
  <c r="Q13" i="109" s="1"/>
  <c r="K39" i="109"/>
  <c r="K12" i="113"/>
  <c r="K13" i="113" s="1"/>
  <c r="P6" i="122"/>
  <c r="O14" i="109"/>
  <c r="O16" i="109" s="1"/>
  <c r="O35" i="109"/>
  <c r="O9" i="113"/>
  <c r="AC2" i="116"/>
  <c r="AD3" i="116"/>
  <c r="Z30" i="116"/>
  <c r="AA38" i="116" s="1"/>
  <c r="AA39" i="116" s="1"/>
  <c r="M7" i="123"/>
  <c r="N16" i="122"/>
  <c r="M33" i="113"/>
  <c r="AA16" i="116"/>
  <c r="AB2" i="119"/>
  <c r="AB18" i="119" s="1"/>
  <c r="AC3" i="119"/>
  <c r="AB10" i="119"/>
  <c r="M16" i="122"/>
  <c r="L7" i="123"/>
  <c r="L33" i="113"/>
  <c r="N11" i="113"/>
  <c r="AA7" i="116"/>
  <c r="AA8" i="116" s="1"/>
  <c r="AA9" i="116" s="1"/>
  <c r="AA10" i="116" s="1"/>
  <c r="AC22" i="109"/>
  <c r="AC34" i="109"/>
  <c r="AC33" i="109"/>
  <c r="AC26" i="109"/>
  <c r="Z10" i="116"/>
  <c r="N17" i="109"/>
  <c r="O31" i="109"/>
  <c r="O30" i="109"/>
  <c r="Y26" i="116"/>
  <c r="J22" i="113"/>
  <c r="J48" i="109"/>
  <c r="AA18" i="119"/>
  <c r="I41" i="113"/>
  <c r="J22" i="122"/>
  <c r="AE3" i="123"/>
  <c r="AD2" i="123"/>
  <c r="I19" i="123"/>
  <c r="AB23" i="116"/>
  <c r="AC23" i="116" s="1"/>
  <c r="AD23" i="116" l="1"/>
  <c r="M20" i="113"/>
  <c r="AB16" i="116"/>
  <c r="AD2" i="122"/>
  <c r="AE3" i="122"/>
  <c r="AD39" i="113" s="1"/>
  <c r="O37" i="109"/>
  <c r="O18" i="113" s="1"/>
  <c r="O28" i="113"/>
  <c r="P31" i="109"/>
  <c r="P30" i="109"/>
  <c r="O17" i="113"/>
  <c r="N38" i="109"/>
  <c r="N39" i="109" s="1"/>
  <c r="AE2" i="109"/>
  <c r="AF3" i="109"/>
  <c r="Q9" i="109"/>
  <c r="Q6" i="113"/>
  <c r="P25" i="109"/>
  <c r="P27" i="109" s="1"/>
  <c r="P19" i="119"/>
  <c r="P32" i="109" s="1"/>
  <c r="AA16" i="113"/>
  <c r="AB22" i="116"/>
  <c r="AB25" i="116" s="1"/>
  <c r="AB24" i="116" s="1"/>
  <c r="AB26" i="116" s="1"/>
  <c r="L46" i="109"/>
  <c r="J5" i="122"/>
  <c r="AC2" i="119"/>
  <c r="AC18" i="119" s="1"/>
  <c r="AD3" i="119"/>
  <c r="AC10" i="119"/>
  <c r="AF3" i="123"/>
  <c r="AE2" i="123"/>
  <c r="M36" i="113"/>
  <c r="M35" i="113" s="1"/>
  <c r="AE3" i="116"/>
  <c r="AD2" i="116"/>
  <c r="O11" i="113"/>
  <c r="M46" i="109"/>
  <c r="S31" i="116"/>
  <c r="R7" i="109"/>
  <c r="R7" i="113" s="1"/>
  <c r="S34" i="116"/>
  <c r="S35" i="116" s="1"/>
  <c r="S42" i="116" s="1"/>
  <c r="P35" i="109"/>
  <c r="P14" i="109"/>
  <c r="P16" i="109" s="1"/>
  <c r="P17" i="109" s="1"/>
  <c r="Q6" i="122"/>
  <c r="P9" i="113"/>
  <c r="AA29" i="109"/>
  <c r="K36" i="113"/>
  <c r="K35" i="113" s="1"/>
  <c r="N12" i="113"/>
  <c r="N13" i="113" s="1"/>
  <c r="L36" i="113"/>
  <c r="L35" i="113" s="1"/>
  <c r="J5" i="123"/>
  <c r="J23" i="113"/>
  <c r="K20" i="122"/>
  <c r="AA30" i="116"/>
  <c r="AB38" i="116" s="1"/>
  <c r="AB39" i="116" s="1"/>
  <c r="AB7" i="119"/>
  <c r="AB15" i="119" s="1"/>
  <c r="AB21" i="109" s="1"/>
  <c r="AB23" i="109" s="1"/>
  <c r="AB9" i="119"/>
  <c r="AB17" i="119" s="1"/>
  <c r="AB29" i="109" s="1"/>
  <c r="AC6" i="116"/>
  <c r="AC14" i="116"/>
  <c r="AC15" i="116" s="1"/>
  <c r="AC20" i="116"/>
  <c r="AC19" i="116" s="1"/>
  <c r="AC13" i="116"/>
  <c r="O17" i="109"/>
  <c r="K43" i="109"/>
  <c r="K20" i="113"/>
  <c r="Q14" i="119"/>
  <c r="Q11" i="119"/>
  <c r="R12" i="109"/>
  <c r="R6" i="119"/>
  <c r="R5" i="109"/>
  <c r="R6" i="109" s="1"/>
  <c r="R8" i="119"/>
  <c r="R16" i="119" s="1"/>
  <c r="R13" i="109" s="1"/>
  <c r="R43" i="116"/>
  <c r="AE3" i="113"/>
  <c r="AD8" i="113"/>
  <c r="AD2" i="113"/>
  <c r="AB7" i="116"/>
  <c r="AB8" i="116" s="1"/>
  <c r="AB9" i="116" s="1"/>
  <c r="AD26" i="109"/>
  <c r="AD33" i="109"/>
  <c r="AD34" i="109"/>
  <c r="AD22" i="109"/>
  <c r="AD34" i="113" l="1"/>
  <c r="AE2" i="122"/>
  <c r="AF3" i="122"/>
  <c r="AE39" i="113" s="1"/>
  <c r="O38" i="109"/>
  <c r="O39" i="109" s="1"/>
  <c r="P37" i="109"/>
  <c r="P18" i="113" s="1"/>
  <c r="AE2" i="113"/>
  <c r="AF3" i="113"/>
  <c r="AE8" i="113"/>
  <c r="K21" i="122"/>
  <c r="J40" i="113"/>
  <c r="M22" i="113"/>
  <c r="M48" i="109"/>
  <c r="AD6" i="116"/>
  <c r="AD13" i="116"/>
  <c r="AD14" i="116"/>
  <c r="AD15" i="116" s="1"/>
  <c r="AD20" i="116"/>
  <c r="AD19" i="116" s="1"/>
  <c r="AD22" i="116" s="1"/>
  <c r="AD25" i="116" s="1"/>
  <c r="AD24" i="116" s="1"/>
  <c r="AD26" i="116" s="1"/>
  <c r="L22" i="113"/>
  <c r="L48" i="109"/>
  <c r="AE22" i="109"/>
  <c r="AE34" i="109"/>
  <c r="AE26" i="109"/>
  <c r="AE33" i="109"/>
  <c r="AB30" i="116"/>
  <c r="AC38" i="116" s="1"/>
  <c r="AC39" i="116" s="1"/>
  <c r="Q31" i="109"/>
  <c r="Q30" i="109"/>
  <c r="K46" i="109"/>
  <c r="L8" i="122"/>
  <c r="P11" i="113"/>
  <c r="AC22" i="116"/>
  <c r="AC25" i="116" s="1"/>
  <c r="AC24" i="116" s="1"/>
  <c r="AC26" i="116" s="1"/>
  <c r="R9" i="109"/>
  <c r="R6" i="113"/>
  <c r="Q19" i="119"/>
  <c r="Q32" i="109" s="1"/>
  <c r="Q25" i="109"/>
  <c r="Q27" i="109" s="1"/>
  <c r="AB16" i="113"/>
  <c r="AF3" i="116"/>
  <c r="AE2" i="116"/>
  <c r="AF2" i="123"/>
  <c r="AG3" i="123"/>
  <c r="AC9" i="119"/>
  <c r="AC17" i="119" s="1"/>
  <c r="AC29" i="109" s="1"/>
  <c r="AC7" i="119"/>
  <c r="AC15" i="119" s="1"/>
  <c r="AC21" i="109" s="1"/>
  <c r="AC23" i="109" s="1"/>
  <c r="Q35" i="109"/>
  <c r="Q14" i="109"/>
  <c r="Q16" i="109" s="1"/>
  <c r="Q17" i="109" s="1"/>
  <c r="R6" i="122"/>
  <c r="Q9" i="113"/>
  <c r="N19" i="113"/>
  <c r="O13" i="122"/>
  <c r="J10" i="122"/>
  <c r="I27" i="113"/>
  <c r="R14" i="119"/>
  <c r="R11" i="119"/>
  <c r="O12" i="113"/>
  <c r="O13" i="113" s="1"/>
  <c r="AC7" i="116"/>
  <c r="AC8" i="116" s="1"/>
  <c r="AC9" i="116" s="1"/>
  <c r="P12" i="113"/>
  <c r="P13" i="113" s="1"/>
  <c r="T31" i="116"/>
  <c r="S7" i="109"/>
  <c r="S7" i="113" s="1"/>
  <c r="T34" i="116"/>
  <c r="T35" i="116" s="1"/>
  <c r="T42" i="116" s="1"/>
  <c r="AB10" i="116"/>
  <c r="AC16" i="116"/>
  <c r="J8" i="123"/>
  <c r="N43" i="109"/>
  <c r="N20" i="113"/>
  <c r="P28" i="113"/>
  <c r="S12" i="109"/>
  <c r="S5" i="109"/>
  <c r="S6" i="109" s="1"/>
  <c r="S6" i="119"/>
  <c r="S8" i="119"/>
  <c r="S16" i="119" s="1"/>
  <c r="S13" i="109" s="1"/>
  <c r="S43" i="116"/>
  <c r="AE3" i="119"/>
  <c r="AD2" i="119"/>
  <c r="AD18" i="119" s="1"/>
  <c r="AD10" i="119"/>
  <c r="P17" i="113"/>
  <c r="AG3" i="109"/>
  <c r="AF2" i="109"/>
  <c r="AE34" i="113" l="1"/>
  <c r="P38" i="109"/>
  <c r="P19" i="113" s="1"/>
  <c r="O19" i="113"/>
  <c r="P13" i="122"/>
  <c r="O7" i="123" s="1"/>
  <c r="AF2" i="122"/>
  <c r="AG3" i="122"/>
  <c r="AF34" i="113" s="1"/>
  <c r="Q37" i="109"/>
  <c r="Q18" i="113" s="1"/>
  <c r="J19" i="123"/>
  <c r="T12" i="109"/>
  <c r="T5" i="109"/>
  <c r="T6" i="109" s="1"/>
  <c r="T6" i="119"/>
  <c r="T43" i="116"/>
  <c r="T8" i="119"/>
  <c r="T16" i="119" s="1"/>
  <c r="T13" i="109" s="1"/>
  <c r="AC30" i="116"/>
  <c r="AD38" i="116" s="1"/>
  <c r="AD39" i="116" s="1"/>
  <c r="R25" i="109"/>
  <c r="R27" i="109" s="1"/>
  <c r="R19" i="119"/>
  <c r="R32" i="109" s="1"/>
  <c r="Q28" i="113"/>
  <c r="R35" i="109"/>
  <c r="S6" i="122"/>
  <c r="R14" i="109"/>
  <c r="R16" i="109" s="1"/>
  <c r="R17" i="109" s="1"/>
  <c r="R9" i="113"/>
  <c r="M5" i="123"/>
  <c r="M23" i="113"/>
  <c r="AE23" i="116"/>
  <c r="AF23" i="116" s="1"/>
  <c r="N7" i="123"/>
  <c r="O16" i="122"/>
  <c r="N33" i="113"/>
  <c r="Q12" i="113"/>
  <c r="Q13" i="113" s="1"/>
  <c r="AC16" i="113"/>
  <c r="AE13" i="116"/>
  <c r="AE20" i="116"/>
  <c r="AE19" i="116" s="1"/>
  <c r="AE6" i="116"/>
  <c r="AE14" i="116"/>
  <c r="AE15" i="116" s="1"/>
  <c r="Q17" i="113"/>
  <c r="Q38" i="109"/>
  <c r="Q19" i="113" s="1"/>
  <c r="J41" i="113"/>
  <c r="K22" i="122"/>
  <c r="AF2" i="113"/>
  <c r="AG3" i="113"/>
  <c r="AF8" i="113"/>
  <c r="AF39" i="113"/>
  <c r="S11" i="119"/>
  <c r="S14" i="119"/>
  <c r="AD7" i="119"/>
  <c r="AD15" i="119" s="1"/>
  <c r="AD21" i="109" s="1"/>
  <c r="AD23" i="109" s="1"/>
  <c r="AD9" i="119"/>
  <c r="AD17" i="119" s="1"/>
  <c r="AD29" i="109" s="1"/>
  <c r="S9" i="109"/>
  <c r="S6" i="113"/>
  <c r="N46" i="109"/>
  <c r="O43" i="109"/>
  <c r="O20" i="113"/>
  <c r="Q11" i="113"/>
  <c r="AG3" i="116"/>
  <c r="AF2" i="116"/>
  <c r="K6" i="123"/>
  <c r="M8" i="122"/>
  <c r="L5" i="123"/>
  <c r="L23" i="113"/>
  <c r="AD16" i="116"/>
  <c r="AH3" i="109"/>
  <c r="AG2" i="109"/>
  <c r="AF26" i="109"/>
  <c r="AF33" i="109"/>
  <c r="AF34" i="109"/>
  <c r="AF22" i="109"/>
  <c r="AE2" i="119"/>
  <c r="AE18" i="119" s="1"/>
  <c r="AF3" i="119"/>
  <c r="AE10" i="119"/>
  <c r="U31" i="116"/>
  <c r="T7" i="109"/>
  <c r="T7" i="113" s="1"/>
  <c r="U34" i="116"/>
  <c r="U35" i="116" s="1"/>
  <c r="U42" i="116" s="1"/>
  <c r="AC10" i="116"/>
  <c r="R30" i="109"/>
  <c r="R31" i="109"/>
  <c r="J24" i="122"/>
  <c r="I30" i="113"/>
  <c r="I29" i="113" s="1"/>
  <c r="AG2" i="123"/>
  <c r="AH3" i="123"/>
  <c r="K22" i="113"/>
  <c r="K48" i="109"/>
  <c r="AD7" i="116"/>
  <c r="AD8" i="116" s="1"/>
  <c r="AD9" i="116" s="1"/>
  <c r="P39" i="109" l="1"/>
  <c r="Q13" i="122"/>
  <c r="Q16" i="122" s="1"/>
  <c r="AE16" i="116"/>
  <c r="R13" i="122"/>
  <c r="O33" i="113"/>
  <c r="P16" i="122"/>
  <c r="O36" i="113" s="1"/>
  <c r="AH3" i="122"/>
  <c r="AG2" i="122"/>
  <c r="R37" i="109"/>
  <c r="R18" i="113" s="1"/>
  <c r="Q39" i="109"/>
  <c r="Q20" i="113" s="1"/>
  <c r="AD30" i="116"/>
  <c r="AE38" i="116" s="1"/>
  <c r="AE39" i="116" s="1"/>
  <c r="AF2" i="119"/>
  <c r="AF18" i="119" s="1"/>
  <c r="AF10" i="119"/>
  <c r="AG3" i="119"/>
  <c r="AF20" i="116"/>
  <c r="AF19" i="116" s="1"/>
  <c r="AF6" i="116"/>
  <c r="AF14" i="116"/>
  <c r="AF15" i="116" s="1"/>
  <c r="AF13" i="116"/>
  <c r="S31" i="109"/>
  <c r="S30" i="109"/>
  <c r="AG23" i="116"/>
  <c r="R12" i="113"/>
  <c r="R13" i="113" s="1"/>
  <c r="AD10" i="116"/>
  <c r="P33" i="113"/>
  <c r="V31" i="116"/>
  <c r="U7" i="109"/>
  <c r="U7" i="113" s="1"/>
  <c r="V34" i="116"/>
  <c r="V35" i="116" s="1"/>
  <c r="V42" i="116" s="1"/>
  <c r="AG22" i="109"/>
  <c r="AG26" i="109"/>
  <c r="AG34" i="109"/>
  <c r="AG33" i="109"/>
  <c r="AH3" i="116"/>
  <c r="AG2" i="116"/>
  <c r="N22" i="113"/>
  <c r="N48" i="109"/>
  <c r="S14" i="109"/>
  <c r="S16" i="109" s="1"/>
  <c r="S17" i="109" s="1"/>
  <c r="S35" i="109"/>
  <c r="T6" i="122"/>
  <c r="S9" i="113"/>
  <c r="P43" i="109"/>
  <c r="P20" i="113"/>
  <c r="R17" i="113"/>
  <c r="K5" i="123"/>
  <c r="K23" i="113"/>
  <c r="L20" i="122"/>
  <c r="AI3" i="123"/>
  <c r="AH2" i="123"/>
  <c r="U5" i="109"/>
  <c r="U6" i="109" s="1"/>
  <c r="U6" i="119"/>
  <c r="U12" i="109"/>
  <c r="U8" i="119"/>
  <c r="U16" i="119" s="1"/>
  <c r="U13" i="109" s="1"/>
  <c r="U43" i="116"/>
  <c r="AE9" i="119"/>
  <c r="AE17" i="119" s="1"/>
  <c r="AE29" i="109" s="1"/>
  <c r="AE7" i="119"/>
  <c r="AE15" i="119" s="1"/>
  <c r="AE21" i="109" s="1"/>
  <c r="AE23" i="109" s="1"/>
  <c r="AI3" i="109"/>
  <c r="AH2" i="109"/>
  <c r="L6" i="123"/>
  <c r="L8" i="123" s="1"/>
  <c r="L19" i="123" s="1"/>
  <c r="N8" i="122"/>
  <c r="O46" i="109"/>
  <c r="AD16" i="113"/>
  <c r="AE7" i="116"/>
  <c r="AE8" i="116" s="1"/>
  <c r="AE9" i="116" s="1"/>
  <c r="AE10" i="116" s="1"/>
  <c r="N36" i="113"/>
  <c r="N35" i="113" s="1"/>
  <c r="R11" i="113"/>
  <c r="T14" i="119"/>
  <c r="T11" i="119"/>
  <c r="K5" i="122"/>
  <c r="S25" i="109"/>
  <c r="S27" i="109" s="1"/>
  <c r="S19" i="119"/>
  <c r="S32" i="109" s="1"/>
  <c r="AG2" i="113"/>
  <c r="AH3" i="113"/>
  <c r="AG8" i="113"/>
  <c r="AG34" i="113"/>
  <c r="AG39" i="113"/>
  <c r="AE22" i="116"/>
  <c r="AE25" i="116" s="1"/>
  <c r="AE24" i="116" s="1"/>
  <c r="AE26" i="116" s="1"/>
  <c r="R28" i="113"/>
  <c r="T9" i="109"/>
  <c r="T6" i="113"/>
  <c r="P7" i="123" l="1"/>
  <c r="Q7" i="123"/>
  <c r="Q33" i="113"/>
  <c r="R16" i="122"/>
  <c r="R38" i="109"/>
  <c r="R19" i="113" s="1"/>
  <c r="O35" i="113"/>
  <c r="Q43" i="109"/>
  <c r="Q46" i="109" s="1"/>
  <c r="AH2" i="122"/>
  <c r="AI3" i="122"/>
  <c r="AH39" i="113" s="1"/>
  <c r="L21" i="122"/>
  <c r="M20" i="122"/>
  <c r="K40" i="113"/>
  <c r="AI3" i="113"/>
  <c r="AH2" i="113"/>
  <c r="AH8" i="113"/>
  <c r="T31" i="109"/>
  <c r="T30" i="109"/>
  <c r="AJ3" i="109"/>
  <c r="AI2" i="109"/>
  <c r="U9" i="109"/>
  <c r="U6" i="113"/>
  <c r="P46" i="109"/>
  <c r="S12" i="113"/>
  <c r="S13" i="113" s="1"/>
  <c r="Q36" i="113"/>
  <c r="Q35" i="113" s="1"/>
  <c r="AF7" i="116"/>
  <c r="AF8" i="116" s="1"/>
  <c r="AF9" i="116" s="1"/>
  <c r="U6" i="122"/>
  <c r="T14" i="109"/>
  <c r="T16" i="109" s="1"/>
  <c r="T17" i="109" s="1"/>
  <c r="T35" i="109"/>
  <c r="T9" i="113"/>
  <c r="AE30" i="116"/>
  <c r="AF38" i="116" s="1"/>
  <c r="AF39" i="116" s="1"/>
  <c r="O22" i="113"/>
  <c r="O48" i="109"/>
  <c r="AH34" i="109"/>
  <c r="AH22" i="109"/>
  <c r="AH26" i="109"/>
  <c r="AH33" i="109"/>
  <c r="S28" i="113"/>
  <c r="N5" i="123"/>
  <c r="N23" i="113"/>
  <c r="P36" i="113"/>
  <c r="P35" i="113" s="1"/>
  <c r="T19" i="119"/>
  <c r="T32" i="109" s="1"/>
  <c r="T25" i="109"/>
  <c r="T27" i="109" s="1"/>
  <c r="M6" i="123"/>
  <c r="M8" i="123" s="1"/>
  <c r="M19" i="123" s="1"/>
  <c r="O8" i="122"/>
  <c r="AG13" i="116"/>
  <c r="AG6" i="116"/>
  <c r="AG20" i="116"/>
  <c r="AG19" i="116" s="1"/>
  <c r="AG14" i="116"/>
  <c r="AG15" i="116" s="1"/>
  <c r="W31" i="116"/>
  <c r="V7" i="109"/>
  <c r="V7" i="113" s="1"/>
  <c r="W34" i="116"/>
  <c r="W35" i="116" s="1"/>
  <c r="W42" i="116" s="1"/>
  <c r="S37" i="109"/>
  <c r="S18" i="113" s="1"/>
  <c r="AF22" i="116"/>
  <c r="AF25" i="116" s="1"/>
  <c r="AF24" i="116" s="1"/>
  <c r="AF26" i="116" s="1"/>
  <c r="AF7" i="119"/>
  <c r="AF15" i="119" s="1"/>
  <c r="AF21" i="109" s="1"/>
  <c r="AF23" i="109" s="1"/>
  <c r="AF9" i="119"/>
  <c r="AF17" i="119" s="1"/>
  <c r="AF29" i="109" s="1"/>
  <c r="S17" i="113"/>
  <c r="U11" i="119"/>
  <c r="U14" i="119"/>
  <c r="K10" i="122"/>
  <c r="J27" i="113"/>
  <c r="AE16" i="113"/>
  <c r="AI2" i="123"/>
  <c r="AJ3" i="123"/>
  <c r="K8" i="123"/>
  <c r="S11" i="113"/>
  <c r="AI3" i="116"/>
  <c r="AH2" i="116"/>
  <c r="V12" i="109"/>
  <c r="V6" i="119"/>
  <c r="V5" i="109"/>
  <c r="V6" i="109" s="1"/>
  <c r="V8" i="119"/>
  <c r="V16" i="119" s="1"/>
  <c r="V13" i="109" s="1"/>
  <c r="V43" i="116"/>
  <c r="AF16" i="116"/>
  <c r="AH3" i="119"/>
  <c r="AG2" i="119"/>
  <c r="AG18" i="119" s="1"/>
  <c r="AG10" i="119"/>
  <c r="R39" i="109" l="1"/>
  <c r="S13" i="122"/>
  <c r="R7" i="123" s="1"/>
  <c r="AH34" i="113"/>
  <c r="S38" i="109"/>
  <c r="S19" i="113" s="1"/>
  <c r="AJ3" i="122"/>
  <c r="AI34" i="113" s="1"/>
  <c r="AI2" i="122"/>
  <c r="AF16" i="113"/>
  <c r="AG22" i="116"/>
  <c r="P22" i="113"/>
  <c r="P48" i="109"/>
  <c r="AI22" i="109"/>
  <c r="AI34" i="109"/>
  <c r="AI33" i="109"/>
  <c r="AI26" i="109"/>
  <c r="V11" i="119"/>
  <c r="V14" i="119"/>
  <c r="AJ3" i="116"/>
  <c r="AI2" i="116"/>
  <c r="K19" i="123"/>
  <c r="AG7" i="116"/>
  <c r="AG8" i="116" s="1"/>
  <c r="AG9" i="116" s="1"/>
  <c r="AG10" i="116" s="1"/>
  <c r="T17" i="113"/>
  <c r="T12" i="113"/>
  <c r="T13" i="113" s="1"/>
  <c r="AF30" i="116"/>
  <c r="AG38" i="116" s="1"/>
  <c r="AG39" i="116" s="1"/>
  <c r="R43" i="109"/>
  <c r="R20" i="113"/>
  <c r="AJ2" i="109"/>
  <c r="AK3" i="109"/>
  <c r="AI2" i="113"/>
  <c r="AJ3" i="113"/>
  <c r="AI8" i="113"/>
  <c r="M21" i="122"/>
  <c r="N20" i="122"/>
  <c r="L40" i="113"/>
  <c r="AJ2" i="123"/>
  <c r="AK3" i="123"/>
  <c r="K24" i="122"/>
  <c r="J30" i="113"/>
  <c r="J29" i="113" s="1"/>
  <c r="AG7" i="119"/>
  <c r="AG15" i="119" s="1"/>
  <c r="AG21" i="109" s="1"/>
  <c r="AG23" i="109" s="1"/>
  <c r="AG9" i="119"/>
  <c r="AG17" i="119" s="1"/>
  <c r="AG29" i="109" s="1"/>
  <c r="U19" i="119"/>
  <c r="U32" i="109" s="1"/>
  <c r="U25" i="109"/>
  <c r="U27" i="109" s="1"/>
  <c r="X31" i="116"/>
  <c r="W7" i="109"/>
  <c r="W7" i="113" s="1"/>
  <c r="X34" i="116"/>
  <c r="X35" i="116" s="1"/>
  <c r="X42" i="116" s="1"/>
  <c r="AG16" i="116"/>
  <c r="T11" i="113"/>
  <c r="AF10" i="116"/>
  <c r="T37" i="109"/>
  <c r="T18" i="113" s="1"/>
  <c r="Q22" i="113"/>
  <c r="Q48" i="109"/>
  <c r="K41" i="113"/>
  <c r="L22" i="122"/>
  <c r="AI3" i="119"/>
  <c r="AH10" i="119"/>
  <c r="AH2" i="119"/>
  <c r="AH18" i="119" s="1"/>
  <c r="V9" i="109"/>
  <c r="V6" i="113"/>
  <c r="AH20" i="116"/>
  <c r="AH19" i="116" s="1"/>
  <c r="AH6" i="116"/>
  <c r="AH13" i="116"/>
  <c r="AH14" i="116"/>
  <c r="AH15" i="116" s="1"/>
  <c r="U30" i="109"/>
  <c r="U31" i="109"/>
  <c r="W12" i="109"/>
  <c r="W5" i="109"/>
  <c r="W6" i="109" s="1"/>
  <c r="W6" i="119"/>
  <c r="W8" i="119"/>
  <c r="W16" i="119" s="1"/>
  <c r="W13" i="109" s="1"/>
  <c r="W43" i="116"/>
  <c r="N6" i="123"/>
  <c r="N8" i="123" s="1"/>
  <c r="N19" i="123" s="1"/>
  <c r="P8" i="122"/>
  <c r="O5" i="123"/>
  <c r="O23" i="113"/>
  <c r="T28" i="113"/>
  <c r="U35" i="109"/>
  <c r="V6" i="122"/>
  <c r="U14" i="109"/>
  <c r="U16" i="109" s="1"/>
  <c r="U9" i="113"/>
  <c r="R33" i="113" l="1"/>
  <c r="S16" i="122"/>
  <c r="R36" i="113" s="1"/>
  <c r="AI39" i="113"/>
  <c r="S39" i="109"/>
  <c r="S43" i="109" s="1"/>
  <c r="T13" i="122"/>
  <c r="S7" i="123" s="1"/>
  <c r="AK3" i="122"/>
  <c r="AJ34" i="113" s="1"/>
  <c r="AJ2" i="122"/>
  <c r="AG16" i="113"/>
  <c r="L41" i="113"/>
  <c r="M22" i="122"/>
  <c r="AJ26" i="109"/>
  <c r="AJ34" i="109"/>
  <c r="AJ22" i="109"/>
  <c r="AJ33" i="109"/>
  <c r="T38" i="109"/>
  <c r="AK3" i="116"/>
  <c r="AJ2" i="116"/>
  <c r="AG25" i="116"/>
  <c r="AG24" i="116" s="1"/>
  <c r="AH23" i="116"/>
  <c r="AI23" i="116" s="1"/>
  <c r="AJ23" i="116" s="1"/>
  <c r="U11" i="113"/>
  <c r="T16" i="122"/>
  <c r="V19" i="119"/>
  <c r="V32" i="109" s="1"/>
  <c r="V25" i="109"/>
  <c r="V27" i="109" s="1"/>
  <c r="P5" i="123"/>
  <c r="P23" i="113"/>
  <c r="AH16" i="116"/>
  <c r="W6" i="122"/>
  <c r="V35" i="109"/>
  <c r="V14" i="109"/>
  <c r="V16" i="109" s="1"/>
  <c r="V17" i="109" s="1"/>
  <c r="V9" i="113"/>
  <c r="Y31" i="116"/>
  <c r="X7" i="109"/>
  <c r="X7" i="113" s="1"/>
  <c r="Y34" i="116"/>
  <c r="Y35" i="116" s="1"/>
  <c r="Y42" i="116" s="1"/>
  <c r="L5" i="122"/>
  <c r="V30" i="109"/>
  <c r="V31" i="109"/>
  <c r="Q5" i="123"/>
  <c r="Q23" i="113"/>
  <c r="AI2" i="119"/>
  <c r="AI18" i="119" s="1"/>
  <c r="AI10" i="119"/>
  <c r="AJ3" i="119"/>
  <c r="U28" i="113"/>
  <c r="O6" i="123"/>
  <c r="O8" i="123" s="1"/>
  <c r="O19" i="123" s="1"/>
  <c r="Q8" i="122"/>
  <c r="W14" i="119"/>
  <c r="W11" i="119"/>
  <c r="AH7" i="116"/>
  <c r="AH8" i="116" s="1"/>
  <c r="AH9" i="116" s="1"/>
  <c r="U17" i="109"/>
  <c r="W9" i="109"/>
  <c r="W6" i="113"/>
  <c r="U37" i="109"/>
  <c r="U18" i="113" s="1"/>
  <c r="AH9" i="119"/>
  <c r="AH17" i="119" s="1"/>
  <c r="AH29" i="109" s="1"/>
  <c r="AH7" i="119"/>
  <c r="AH15" i="119" s="1"/>
  <c r="AH21" i="109" s="1"/>
  <c r="AH23" i="109" s="1"/>
  <c r="X12" i="109"/>
  <c r="X5" i="109"/>
  <c r="X6" i="109" s="1"/>
  <c r="X6" i="119"/>
  <c r="X8" i="119"/>
  <c r="X16" i="119" s="1"/>
  <c r="X13" i="109" s="1"/>
  <c r="X43" i="116"/>
  <c r="AH22" i="116"/>
  <c r="U17" i="113"/>
  <c r="AL3" i="123"/>
  <c r="AK2" i="123"/>
  <c r="N21" i="122"/>
  <c r="O20" i="122"/>
  <c r="M40" i="113"/>
  <c r="AK3" i="113"/>
  <c r="AJ2" i="113"/>
  <c r="AJ8" i="113"/>
  <c r="AK2" i="109"/>
  <c r="AL3" i="109"/>
  <c r="R46" i="109"/>
  <c r="AI14" i="116"/>
  <c r="AI15" i="116" s="1"/>
  <c r="AI13" i="116"/>
  <c r="AI20" i="116"/>
  <c r="AI19" i="116" s="1"/>
  <c r="AI6" i="116"/>
  <c r="R35" i="113" l="1"/>
  <c r="S20" i="113"/>
  <c r="AI16" i="116"/>
  <c r="AJ39" i="113"/>
  <c r="AH25" i="116"/>
  <c r="AH24" i="116" s="1"/>
  <c r="AH26" i="116" s="1"/>
  <c r="AG30" i="116"/>
  <c r="AH38" i="116" s="1"/>
  <c r="AH39" i="116" s="1"/>
  <c r="S33" i="113"/>
  <c r="AL3" i="122"/>
  <c r="AK34" i="113" s="1"/>
  <c r="AK2" i="122"/>
  <c r="U38" i="109"/>
  <c r="U19" i="113" s="1"/>
  <c r="AM3" i="123"/>
  <c r="AL2" i="123"/>
  <c r="X9" i="109"/>
  <c r="X6" i="113"/>
  <c r="W35" i="109"/>
  <c r="X6" i="122"/>
  <c r="W14" i="109"/>
  <c r="W16" i="109" s="1"/>
  <c r="W9" i="113"/>
  <c r="Y6" i="119"/>
  <c r="Y12" i="109"/>
  <c r="Y5" i="109"/>
  <c r="Y6" i="109" s="1"/>
  <c r="Y8" i="119"/>
  <c r="Y16" i="119" s="1"/>
  <c r="Y13" i="109" s="1"/>
  <c r="Y43" i="116"/>
  <c r="V12" i="113"/>
  <c r="V13" i="113" s="1"/>
  <c r="V17" i="113"/>
  <c r="S36" i="113"/>
  <c r="T19" i="113"/>
  <c r="T39" i="109"/>
  <c r="U13" i="122"/>
  <c r="O21" i="122"/>
  <c r="P20" i="122"/>
  <c r="N40" i="113"/>
  <c r="U12" i="113"/>
  <c r="U13" i="113" s="1"/>
  <c r="W31" i="109"/>
  <c r="W30" i="109"/>
  <c r="AM3" i="109"/>
  <c r="AL2" i="109"/>
  <c r="M41" i="113"/>
  <c r="N22" i="122"/>
  <c r="V37" i="109"/>
  <c r="V18" i="113" s="1"/>
  <c r="V11" i="113"/>
  <c r="S46" i="109"/>
  <c r="AG26" i="116"/>
  <c r="R22" i="113"/>
  <c r="R48" i="109"/>
  <c r="AI7" i="116"/>
  <c r="AI8" i="116" s="1"/>
  <c r="AI9" i="116" s="1"/>
  <c r="W19" i="119"/>
  <c r="W32" i="109" s="1"/>
  <c r="W25" i="109"/>
  <c r="W27" i="109" s="1"/>
  <c r="AI9" i="119"/>
  <c r="AI17" i="119" s="1"/>
  <c r="AI29" i="109" s="1"/>
  <c r="AI7" i="119"/>
  <c r="AI15" i="119" s="1"/>
  <c r="AI21" i="109" s="1"/>
  <c r="AI23" i="109" s="1"/>
  <c r="AK26" i="109"/>
  <c r="AK34" i="109"/>
  <c r="AK22" i="109"/>
  <c r="AK33" i="109"/>
  <c r="AK8" i="113"/>
  <c r="AK2" i="113"/>
  <c r="AL3" i="113"/>
  <c r="X14" i="119"/>
  <c r="X11" i="119"/>
  <c r="AH16" i="113"/>
  <c r="AH10" i="116"/>
  <c r="P6" i="123"/>
  <c r="P8" i="123" s="1"/>
  <c r="P19" i="123" s="1"/>
  <c r="R8" i="122"/>
  <c r="AK3" i="119"/>
  <c r="AJ10" i="119"/>
  <c r="AJ2" i="119"/>
  <c r="L10" i="122"/>
  <c r="M5" i="122"/>
  <c r="K27" i="113"/>
  <c r="AJ20" i="116"/>
  <c r="AJ19" i="116" s="1"/>
  <c r="AJ6" i="116"/>
  <c r="AJ14" i="116"/>
  <c r="AJ15" i="116" s="1"/>
  <c r="AJ13" i="116"/>
  <c r="Z31" i="116"/>
  <c r="Y7" i="109"/>
  <c r="Y7" i="113" s="1"/>
  <c r="Z34" i="116"/>
  <c r="Z35" i="116" s="1"/>
  <c r="Z42" i="116" s="1"/>
  <c r="V28" i="113"/>
  <c r="AL3" i="116"/>
  <c r="AK2" i="116"/>
  <c r="AI22" i="116"/>
  <c r="AI25" i="116" s="1"/>
  <c r="AI24" i="116" s="1"/>
  <c r="AI26" i="116" s="1"/>
  <c r="AK39" i="113" l="1"/>
  <c r="AH30" i="116"/>
  <c r="AI38" i="116" s="1"/>
  <c r="AI39" i="116" s="1"/>
  <c r="AI30" i="116" s="1"/>
  <c r="AJ38" i="116" s="1"/>
  <c r="AJ39" i="116" s="1"/>
  <c r="S35" i="113"/>
  <c r="V13" i="122"/>
  <c r="U7" i="123" s="1"/>
  <c r="U39" i="109"/>
  <c r="U43" i="109" s="1"/>
  <c r="AM3" i="122"/>
  <c r="AL39" i="113" s="1"/>
  <c r="AL2" i="122"/>
  <c r="X19" i="119"/>
  <c r="X32" i="109" s="1"/>
  <c r="X25" i="109"/>
  <c r="X27" i="109" s="1"/>
  <c r="AM2" i="109"/>
  <c r="AN3" i="109"/>
  <c r="W28" i="113"/>
  <c r="X35" i="109"/>
  <c r="Y6" i="122"/>
  <c r="X14" i="109"/>
  <c r="X16" i="109" s="1"/>
  <c r="X17" i="109" s="1"/>
  <c r="X9" i="113"/>
  <c r="X31" i="109"/>
  <c r="X30" i="109"/>
  <c r="W17" i="113"/>
  <c r="S22" i="113"/>
  <c r="S48" i="109"/>
  <c r="AL34" i="109"/>
  <c r="AL26" i="109"/>
  <c r="AL33" i="109"/>
  <c r="AL22" i="109"/>
  <c r="N41" i="113"/>
  <c r="O22" i="122"/>
  <c r="V38" i="109"/>
  <c r="Y14" i="119"/>
  <c r="Y11" i="119"/>
  <c r="W11" i="113"/>
  <c r="AA31" i="116"/>
  <c r="Z7" i="109"/>
  <c r="Z7" i="113" s="1"/>
  <c r="AA34" i="116"/>
  <c r="AA35" i="116" s="1"/>
  <c r="AA42" i="116" s="1"/>
  <c r="AJ7" i="116"/>
  <c r="AJ8" i="116" s="1"/>
  <c r="AJ9" i="116" s="1"/>
  <c r="M10" i="122"/>
  <c r="N5" i="122"/>
  <c r="L27" i="113"/>
  <c r="AK14" i="116"/>
  <c r="AK15" i="116" s="1"/>
  <c r="AK20" i="116"/>
  <c r="AK19" i="116" s="1"/>
  <c r="AK13" i="116"/>
  <c r="AK6" i="116"/>
  <c r="Z5" i="109"/>
  <c r="Z6" i="109" s="1"/>
  <c r="Z12" i="109"/>
  <c r="Z6" i="119"/>
  <c r="Z8" i="119"/>
  <c r="Z16" i="119" s="1"/>
  <c r="Z13" i="109" s="1"/>
  <c r="Z43" i="116"/>
  <c r="AJ22" i="116"/>
  <c r="L24" i="122"/>
  <c r="K30" i="113"/>
  <c r="K29" i="113" s="1"/>
  <c r="AK2" i="119"/>
  <c r="AK18" i="119" s="1"/>
  <c r="AL3" i="119"/>
  <c r="AK10" i="119"/>
  <c r="AL8" i="113"/>
  <c r="AM3" i="113"/>
  <c r="AL2" i="113"/>
  <c r="AL34" i="113"/>
  <c r="AI16" i="113"/>
  <c r="R5" i="123"/>
  <c r="R23" i="113"/>
  <c r="W37" i="109"/>
  <c r="W18" i="113" s="1"/>
  <c r="T7" i="123"/>
  <c r="U16" i="122"/>
  <c r="T33" i="113"/>
  <c r="Y9" i="109"/>
  <c r="Y6" i="113"/>
  <c r="W17" i="109"/>
  <c r="AJ7" i="119"/>
  <c r="AJ15" i="119" s="1"/>
  <c r="AJ21" i="109" s="1"/>
  <c r="AJ23" i="109" s="1"/>
  <c r="AJ9" i="119"/>
  <c r="AJ17" i="119" s="1"/>
  <c r="AM3" i="116"/>
  <c r="AL2" i="116"/>
  <c r="AJ16" i="116"/>
  <c r="U33" i="113"/>
  <c r="AJ18" i="119"/>
  <c r="Q6" i="123"/>
  <c r="Q8" i="123" s="1"/>
  <c r="Q19" i="123" s="1"/>
  <c r="S8" i="122"/>
  <c r="AI10" i="116"/>
  <c r="P21" i="122"/>
  <c r="Q20" i="122"/>
  <c r="O40" i="113"/>
  <c r="T43" i="109"/>
  <c r="T20" i="113"/>
  <c r="AM2" i="123"/>
  <c r="AN3" i="123"/>
  <c r="V16" i="122" l="1"/>
  <c r="U20" i="113"/>
  <c r="AK16" i="116"/>
  <c r="AN3" i="122"/>
  <c r="AM2" i="122"/>
  <c r="X37" i="109"/>
  <c r="X18" i="113" s="1"/>
  <c r="T46" i="109"/>
  <c r="AJ16" i="113"/>
  <c r="AL2" i="119"/>
  <c r="AL18" i="119" s="1"/>
  <c r="AM3" i="119"/>
  <c r="AL10" i="119"/>
  <c r="AK7" i="116"/>
  <c r="AK8" i="116" s="1"/>
  <c r="AK9" i="116" s="1"/>
  <c r="AB31" i="116"/>
  <c r="AA7" i="109"/>
  <c r="AA7" i="113" s="1"/>
  <c r="AB34" i="116"/>
  <c r="AB35" i="116" s="1"/>
  <c r="AB42" i="116" s="1"/>
  <c r="Y19" i="119"/>
  <c r="Y32" i="109" s="1"/>
  <c r="Y25" i="109"/>
  <c r="Y27" i="109" s="1"/>
  <c r="X28" i="113"/>
  <c r="AO3" i="109"/>
  <c r="AN2" i="109"/>
  <c r="AJ29" i="109"/>
  <c r="R20" i="122"/>
  <c r="Q21" i="122"/>
  <c r="P40" i="113"/>
  <c r="U36" i="113"/>
  <c r="U35" i="113" s="1"/>
  <c r="AN3" i="116"/>
  <c r="AM2" i="116"/>
  <c r="W12" i="113"/>
  <c r="W13" i="113" s="1"/>
  <c r="Y14" i="109"/>
  <c r="Y16" i="109" s="1"/>
  <c r="Y17" i="109" s="1"/>
  <c r="Y35" i="109"/>
  <c r="Z6" i="122"/>
  <c r="Y9" i="113"/>
  <c r="AN3" i="113"/>
  <c r="AM8" i="113"/>
  <c r="AM2" i="113"/>
  <c r="AM34" i="113"/>
  <c r="AJ25" i="116"/>
  <c r="AJ24" i="116" s="1"/>
  <c r="AK23" i="116"/>
  <c r="AL23" i="116" s="1"/>
  <c r="AM23" i="116" s="1"/>
  <c r="Z14" i="119"/>
  <c r="Z11" i="119"/>
  <c r="N10" i="122"/>
  <c r="O5" i="122"/>
  <c r="M27" i="113"/>
  <c r="AJ10" i="116"/>
  <c r="AA5" i="109"/>
  <c r="AA6" i="109" s="1"/>
  <c r="AA12" i="109"/>
  <c r="AA6" i="119"/>
  <c r="AA43" i="116"/>
  <c r="AA8" i="119"/>
  <c r="AA16" i="119" s="1"/>
  <c r="AA13" i="109" s="1"/>
  <c r="V19" i="113"/>
  <c r="V39" i="109"/>
  <c r="W13" i="122"/>
  <c r="X12" i="113"/>
  <c r="X13" i="113" s="1"/>
  <c r="AM26" i="109"/>
  <c r="AM33" i="109"/>
  <c r="AM22" i="109"/>
  <c r="AM34" i="109"/>
  <c r="T36" i="113"/>
  <c r="T35" i="113" s="1"/>
  <c r="AL6" i="116"/>
  <c r="AL13" i="116"/>
  <c r="AL20" i="116"/>
  <c r="AL19" i="116" s="1"/>
  <c r="AL14" i="116"/>
  <c r="AL15" i="116" s="1"/>
  <c r="R6" i="123"/>
  <c r="R8" i="123" s="1"/>
  <c r="R19" i="123" s="1"/>
  <c r="T8" i="122"/>
  <c r="S6" i="123" s="1"/>
  <c r="AO3" i="123"/>
  <c r="AN2" i="123"/>
  <c r="O41" i="113"/>
  <c r="P22" i="122"/>
  <c r="AK9" i="119"/>
  <c r="AK17" i="119" s="1"/>
  <c r="AK29" i="109" s="1"/>
  <c r="AK7" i="119"/>
  <c r="AK15" i="119" s="1"/>
  <c r="AK21" i="109" s="1"/>
  <c r="AK23" i="109" s="1"/>
  <c r="AK22" i="116"/>
  <c r="M24" i="122"/>
  <c r="L30" i="113"/>
  <c r="L29" i="113" s="1"/>
  <c r="S5" i="123"/>
  <c r="S23" i="113"/>
  <c r="W38" i="109"/>
  <c r="W39" i="109" s="1"/>
  <c r="X17" i="113"/>
  <c r="Z9" i="109"/>
  <c r="Z6" i="113"/>
  <c r="Y31" i="109"/>
  <c r="Y30" i="109"/>
  <c r="X11" i="113"/>
  <c r="U46" i="109"/>
  <c r="AK25" i="116" l="1"/>
  <c r="AK24" i="116" s="1"/>
  <c r="AK26" i="116" s="1"/>
  <c r="AO3" i="122"/>
  <c r="AN39" i="113" s="1"/>
  <c r="AN2" i="122"/>
  <c r="X38" i="109"/>
  <c r="X19" i="113" s="1"/>
  <c r="AM39" i="113"/>
  <c r="S8" i="123"/>
  <c r="S19" i="123" s="1"/>
  <c r="W43" i="109"/>
  <c r="W20" i="113"/>
  <c r="U22" i="113"/>
  <c r="U48" i="109"/>
  <c r="Z14" i="109"/>
  <c r="Z16" i="109" s="1"/>
  <c r="Z35" i="109"/>
  <c r="AA6" i="122"/>
  <c r="Z9" i="113"/>
  <c r="AO2" i="123"/>
  <c r="AP3" i="123"/>
  <c r="Y12" i="113"/>
  <c r="Y13" i="113" s="1"/>
  <c r="P5" i="122"/>
  <c r="O10" i="122"/>
  <c r="N27" i="113"/>
  <c r="Y28" i="113"/>
  <c r="AM2" i="119"/>
  <c r="AM18" i="119" s="1"/>
  <c r="AN3" i="119"/>
  <c r="AM10" i="119"/>
  <c r="AA14" i="119"/>
  <c r="AA11" i="119"/>
  <c r="Z19" i="119"/>
  <c r="Z32" i="109" s="1"/>
  <c r="Z25" i="109"/>
  <c r="Z27" i="109" s="1"/>
  <c r="AL22" i="116"/>
  <c r="AL25" i="116" s="1"/>
  <c r="AL24" i="116" s="1"/>
  <c r="AL26" i="116" s="1"/>
  <c r="AL16" i="116"/>
  <c r="AA9" i="109"/>
  <c r="AA6" i="113"/>
  <c r="N24" i="122"/>
  <c r="M30" i="113"/>
  <c r="M29" i="113" s="1"/>
  <c r="AJ26" i="116"/>
  <c r="AN2" i="113"/>
  <c r="AO3" i="113"/>
  <c r="AN8" i="113"/>
  <c r="AN34" i="113"/>
  <c r="AM14" i="116"/>
  <c r="AM15" i="116" s="1"/>
  <c r="AM20" i="116"/>
  <c r="AM19" i="116" s="1"/>
  <c r="AM13" i="116"/>
  <c r="AM6" i="116"/>
  <c r="AN33" i="109"/>
  <c r="AN26" i="109"/>
  <c r="AN22" i="109"/>
  <c r="AN34" i="109"/>
  <c r="Y17" i="113"/>
  <c r="AC31" i="116"/>
  <c r="AB7" i="109"/>
  <c r="AB7" i="113" s="1"/>
  <c r="AC34" i="116"/>
  <c r="AC35" i="116" s="1"/>
  <c r="AC42" i="116" s="1"/>
  <c r="U8" i="122"/>
  <c r="V43" i="109"/>
  <c r="V20" i="113"/>
  <c r="S20" i="122"/>
  <c r="R21" i="122"/>
  <c r="Q40" i="113"/>
  <c r="AK16" i="113"/>
  <c r="Y37" i="109"/>
  <c r="Y18" i="113" s="1"/>
  <c r="W19" i="113"/>
  <c r="X13" i="122"/>
  <c r="AL7" i="116"/>
  <c r="AL8" i="116" s="1"/>
  <c r="AL9" i="116" s="1"/>
  <c r="V7" i="123"/>
  <c r="W16" i="122"/>
  <c r="V33" i="113"/>
  <c r="Z30" i="109"/>
  <c r="Z31" i="109"/>
  <c r="Y11" i="113"/>
  <c r="AO3" i="116"/>
  <c r="AN2" i="116"/>
  <c r="P41" i="113"/>
  <c r="Q22" i="122"/>
  <c r="AO2" i="109"/>
  <c r="AP3" i="109"/>
  <c r="AB5" i="109"/>
  <c r="AB6" i="109" s="1"/>
  <c r="AB6" i="119"/>
  <c r="AB12" i="109"/>
  <c r="AB8" i="119"/>
  <c r="AB16" i="119" s="1"/>
  <c r="AB13" i="109" s="1"/>
  <c r="AB43" i="116"/>
  <c r="AJ30" i="116"/>
  <c r="AK38" i="116" s="1"/>
  <c r="AK39" i="116" s="1"/>
  <c r="AK30" i="116" s="1"/>
  <c r="AL38" i="116" s="1"/>
  <c r="AL39" i="116" s="1"/>
  <c r="AK10" i="116"/>
  <c r="AL9" i="119"/>
  <c r="AL17" i="119" s="1"/>
  <c r="AL29" i="109" s="1"/>
  <c r="AL7" i="119"/>
  <c r="AL15" i="119" s="1"/>
  <c r="AL21" i="109" s="1"/>
  <c r="AL23" i="109" s="1"/>
  <c r="T22" i="113"/>
  <c r="T48" i="109"/>
  <c r="Y13" i="122" l="1"/>
  <c r="Y16" i="122" s="1"/>
  <c r="X39" i="109"/>
  <c r="X43" i="109" s="1"/>
  <c r="AO2" i="122"/>
  <c r="AP3" i="122"/>
  <c r="AO39" i="113" s="1"/>
  <c r="AL30" i="116"/>
  <c r="AM38" i="116" s="1"/>
  <c r="AM39" i="116" s="1"/>
  <c r="AM22" i="116"/>
  <c r="AD31" i="116"/>
  <c r="AC7" i="109"/>
  <c r="AC7" i="113" s="1"/>
  <c r="AD34" i="116"/>
  <c r="AD35" i="116" s="1"/>
  <c r="AD42" i="116" s="1"/>
  <c r="AA19" i="119"/>
  <c r="AA32" i="109" s="1"/>
  <c r="AA25" i="109"/>
  <c r="AA27" i="109" s="1"/>
  <c r="AN18" i="119"/>
  <c r="AO3" i="119"/>
  <c r="AN10" i="119"/>
  <c r="AN2" i="119"/>
  <c r="Z11" i="113"/>
  <c r="AO2" i="113"/>
  <c r="AP3" i="113"/>
  <c r="AO8" i="113"/>
  <c r="AO34" i="113"/>
  <c r="AL16" i="113"/>
  <c r="V46" i="109"/>
  <c r="T5" i="123"/>
  <c r="T23" i="113"/>
  <c r="AN6" i="116"/>
  <c r="AN14" i="116"/>
  <c r="AN15" i="116" s="1"/>
  <c r="AN20" i="116"/>
  <c r="AN19" i="116" s="1"/>
  <c r="AN13" i="116"/>
  <c r="W7" i="123"/>
  <c r="X16" i="122"/>
  <c r="W33" i="113"/>
  <c r="S21" i="122"/>
  <c r="T20" i="122"/>
  <c r="R40" i="113"/>
  <c r="T6" i="123"/>
  <c r="V8" i="122"/>
  <c r="U6" i="123" s="1"/>
  <c r="AC12" i="109"/>
  <c r="AC6" i="119"/>
  <c r="AC5" i="109"/>
  <c r="AC6" i="109" s="1"/>
  <c r="AC43" i="116"/>
  <c r="AC8" i="119"/>
  <c r="AC16" i="119" s="1"/>
  <c r="AC13" i="109" s="1"/>
  <c r="Y38" i="109"/>
  <c r="AM7" i="116"/>
  <c r="AM8" i="116" s="1"/>
  <c r="AM9" i="116" s="1"/>
  <c r="Z17" i="113"/>
  <c r="O24" i="122"/>
  <c r="N30" i="113"/>
  <c r="N29" i="113" s="1"/>
  <c r="Z28" i="113"/>
  <c r="U5" i="123"/>
  <c r="U23" i="113"/>
  <c r="W46" i="109"/>
  <c r="AB14" i="119"/>
  <c r="AB11" i="119"/>
  <c r="AA31" i="109"/>
  <c r="AA30" i="109"/>
  <c r="AB9" i="109"/>
  <c r="AB6" i="113"/>
  <c r="V36" i="113"/>
  <c r="V35" i="113" s="1"/>
  <c r="AL10" i="116"/>
  <c r="Q41" i="113"/>
  <c r="R22" i="122"/>
  <c r="AQ3" i="109"/>
  <c r="AP2" i="109"/>
  <c r="AO22" i="109"/>
  <c r="AO26" i="109"/>
  <c r="AO34" i="109"/>
  <c r="AO33" i="109"/>
  <c r="AP3" i="116"/>
  <c r="AO2" i="116"/>
  <c r="Z37" i="109"/>
  <c r="Z18" i="113" s="1"/>
  <c r="AM16" i="116"/>
  <c r="AB6" i="122"/>
  <c r="AA14" i="109"/>
  <c r="AA16" i="109" s="1"/>
  <c r="AA17" i="109" s="1"/>
  <c r="AA35" i="109"/>
  <c r="AA9" i="113"/>
  <c r="AM9" i="119"/>
  <c r="AM17" i="119" s="1"/>
  <c r="AM29" i="109" s="1"/>
  <c r="AM7" i="119"/>
  <c r="AM15" i="119" s="1"/>
  <c r="AM21" i="109" s="1"/>
  <c r="AM23" i="109" s="1"/>
  <c r="Q5" i="122"/>
  <c r="P10" i="122"/>
  <c r="O27" i="113"/>
  <c r="AP2" i="123"/>
  <c r="AQ3" i="123"/>
  <c r="Z17" i="109"/>
  <c r="X33" i="113" l="1"/>
  <c r="X7" i="123"/>
  <c r="X20" i="113"/>
  <c r="U8" i="123"/>
  <c r="U19" i="123" s="1"/>
  <c r="AP2" i="122"/>
  <c r="AQ3" i="122"/>
  <c r="AP34" i="113" s="1"/>
  <c r="T8" i="123"/>
  <c r="T19" i="123" s="1"/>
  <c r="Y19" i="113"/>
  <c r="Y39" i="109"/>
  <c r="Z13" i="122"/>
  <c r="AM16" i="113"/>
  <c r="AQ3" i="116"/>
  <c r="AP2" i="116"/>
  <c r="AP22" i="109"/>
  <c r="AP26" i="109"/>
  <c r="AP34" i="109"/>
  <c r="AP33" i="109"/>
  <c r="AB31" i="109"/>
  <c r="AB30" i="109"/>
  <c r="W36" i="113"/>
  <c r="W35" i="113" s="1"/>
  <c r="V22" i="113"/>
  <c r="V48" i="109"/>
  <c r="AO2" i="119"/>
  <c r="AO18" i="119" s="1"/>
  <c r="AP3" i="119"/>
  <c r="AO10" i="119"/>
  <c r="AA28" i="113"/>
  <c r="W22" i="113"/>
  <c r="W48" i="109"/>
  <c r="AC14" i="119"/>
  <c r="AC11" i="119"/>
  <c r="Z12" i="113"/>
  <c r="Z13" i="113" s="1"/>
  <c r="P24" i="122"/>
  <c r="O30" i="113"/>
  <c r="O29" i="113" s="1"/>
  <c r="AA12" i="113"/>
  <c r="AA13" i="113" s="1"/>
  <c r="AB19" i="119"/>
  <c r="AB32" i="109" s="1"/>
  <c r="AB25" i="109"/>
  <c r="AB27" i="109" s="1"/>
  <c r="U20" i="122"/>
  <c r="T21" i="122"/>
  <c r="S40" i="113"/>
  <c r="AN7" i="116"/>
  <c r="AN8" i="116" s="1"/>
  <c r="AN9" i="116" s="1"/>
  <c r="W8" i="122"/>
  <c r="AE31" i="116"/>
  <c r="AD7" i="109"/>
  <c r="AD7" i="113" s="1"/>
  <c r="AE34" i="116"/>
  <c r="AE35" i="116" s="1"/>
  <c r="AE42" i="116" s="1"/>
  <c r="AN22" i="116"/>
  <c r="AO6" i="116"/>
  <c r="AO14" i="116"/>
  <c r="AO15" i="116" s="1"/>
  <c r="AO20" i="116"/>
  <c r="AO19" i="116" s="1"/>
  <c r="AO13" i="116"/>
  <c r="AQ2" i="109"/>
  <c r="AR3" i="109"/>
  <c r="AC6" i="122"/>
  <c r="AB14" i="109"/>
  <c r="AB16" i="109" s="1"/>
  <c r="AB35" i="109"/>
  <c r="AB9" i="113"/>
  <c r="AQ2" i="123"/>
  <c r="AR3" i="123"/>
  <c r="Q10" i="122"/>
  <c r="R5" i="122"/>
  <c r="P27" i="113"/>
  <c r="X36" i="113"/>
  <c r="X35" i="113" s="1"/>
  <c r="AA11" i="113"/>
  <c r="AA37" i="109"/>
  <c r="AA18" i="113" s="1"/>
  <c r="X46" i="109"/>
  <c r="Z38" i="109"/>
  <c r="AM10" i="116"/>
  <c r="AC9" i="109"/>
  <c r="AC6" i="113"/>
  <c r="R41" i="113"/>
  <c r="S22" i="122"/>
  <c r="AN16" i="116"/>
  <c r="AQ3" i="113"/>
  <c r="AP2" i="113"/>
  <c r="AP8" i="113"/>
  <c r="AN7" i="119"/>
  <c r="AN15" i="119" s="1"/>
  <c r="AN21" i="109" s="1"/>
  <c r="AN23" i="109" s="1"/>
  <c r="AN9" i="119"/>
  <c r="AN17" i="119" s="1"/>
  <c r="AN29" i="109" s="1"/>
  <c r="AA17" i="113"/>
  <c r="AD12" i="109"/>
  <c r="AD6" i="119"/>
  <c r="AD5" i="109"/>
  <c r="AD6" i="109" s="1"/>
  <c r="AD43" i="116"/>
  <c r="AD8" i="119"/>
  <c r="AD16" i="119" s="1"/>
  <c r="AD13" i="109" s="1"/>
  <c r="AM25" i="116"/>
  <c r="AM24" i="116" s="1"/>
  <c r="AN23" i="116"/>
  <c r="AO23" i="116" s="1"/>
  <c r="AP23" i="116" s="1"/>
  <c r="AP39" i="113" l="1"/>
  <c r="AO16" i="116"/>
  <c r="AA38" i="109"/>
  <c r="AA19" i="113" s="1"/>
  <c r="AM30" i="116"/>
  <c r="AN38" i="116" s="1"/>
  <c r="AN39" i="116" s="1"/>
  <c r="AR3" i="122"/>
  <c r="AQ39" i="113" s="1"/>
  <c r="AQ2" i="122"/>
  <c r="Q24" i="122"/>
  <c r="P30" i="113"/>
  <c r="P29" i="113" s="1"/>
  <c r="AO7" i="116"/>
  <c r="AO8" i="116" s="1"/>
  <c r="AO9" i="116" s="1"/>
  <c r="AR3" i="116"/>
  <c r="AQ2" i="116"/>
  <c r="AR2" i="123"/>
  <c r="AS3" i="123"/>
  <c r="AB28" i="113"/>
  <c r="AE12" i="109"/>
  <c r="AE6" i="119"/>
  <c r="AE5" i="109"/>
  <c r="AE6" i="109" s="1"/>
  <c r="AE8" i="119"/>
  <c r="AE16" i="119" s="1"/>
  <c r="AE13" i="109" s="1"/>
  <c r="AE43" i="116"/>
  <c r="V6" i="123"/>
  <c r="X8" i="122"/>
  <c r="AC19" i="119"/>
  <c r="AC32" i="109" s="1"/>
  <c r="AC25" i="109"/>
  <c r="AC27" i="109" s="1"/>
  <c r="AO9" i="119"/>
  <c r="AO17" i="119" s="1"/>
  <c r="AO29" i="109" s="1"/>
  <c r="AO7" i="119"/>
  <c r="AO15" i="119" s="1"/>
  <c r="AO21" i="109" s="1"/>
  <c r="AO23" i="109" s="1"/>
  <c r="Y43" i="109"/>
  <c r="Y20" i="113"/>
  <c r="V5" i="123"/>
  <c r="V23" i="113"/>
  <c r="AC35" i="109"/>
  <c r="AC14" i="109"/>
  <c r="AC16" i="109" s="1"/>
  <c r="AD6" i="122"/>
  <c r="AC9" i="113"/>
  <c r="X22" i="113"/>
  <c r="X48" i="109"/>
  <c r="AB11" i="113"/>
  <c r="AF31" i="116"/>
  <c r="AE7" i="109"/>
  <c r="AE7" i="113" s="1"/>
  <c r="AF34" i="116"/>
  <c r="AF35" i="116" s="1"/>
  <c r="AF42" i="116" s="1"/>
  <c r="AB17" i="113"/>
  <c r="AC30" i="109"/>
  <c r="AC31" i="109"/>
  <c r="Y7" i="123"/>
  <c r="Z16" i="122"/>
  <c r="Y33" i="113"/>
  <c r="AD9" i="109"/>
  <c r="AD6" i="113"/>
  <c r="AN16" i="113"/>
  <c r="AQ2" i="113"/>
  <c r="AR3" i="113"/>
  <c r="AQ8" i="113"/>
  <c r="Z19" i="113"/>
  <c r="AA13" i="122"/>
  <c r="AS3" i="109"/>
  <c r="AR2" i="109"/>
  <c r="AO22" i="116"/>
  <c r="AO25" i="116" s="1"/>
  <c r="AO24" i="116" s="1"/>
  <c r="AO26" i="116" s="1"/>
  <c r="S41" i="113"/>
  <c r="T22" i="122"/>
  <c r="W5" i="123"/>
  <c r="W23" i="113"/>
  <c r="AM26" i="116"/>
  <c r="AD14" i="119"/>
  <c r="AD11" i="119"/>
  <c r="R10" i="122"/>
  <c r="S5" i="122"/>
  <c r="Q27" i="113"/>
  <c r="AB17" i="109"/>
  <c r="AQ22" i="109"/>
  <c r="AQ34" i="109"/>
  <c r="AQ33" i="109"/>
  <c r="AQ26" i="109"/>
  <c r="AN25" i="116"/>
  <c r="AN24" i="116" s="1"/>
  <c r="AN10" i="116"/>
  <c r="V20" i="122"/>
  <c r="U21" i="122"/>
  <c r="T40" i="113"/>
  <c r="Z39" i="109"/>
  <c r="AP2" i="119"/>
  <c r="AP10" i="119"/>
  <c r="AQ3" i="119"/>
  <c r="AB37" i="109"/>
  <c r="AB18" i="113" s="1"/>
  <c r="AP14" i="116"/>
  <c r="AP15" i="116" s="1"/>
  <c r="AP6" i="116"/>
  <c r="AP20" i="116"/>
  <c r="AP19" i="116" s="1"/>
  <c r="AP22" i="116" s="1"/>
  <c r="AP25" i="116" s="1"/>
  <c r="AP24" i="116" s="1"/>
  <c r="AP26" i="116" s="1"/>
  <c r="AP13" i="116"/>
  <c r="AB13" i="122" l="1"/>
  <c r="AA33" i="113" s="1"/>
  <c r="AA39" i="109"/>
  <c r="AA43" i="109" s="1"/>
  <c r="AQ34" i="113"/>
  <c r="AS3" i="122"/>
  <c r="AR34" i="113" s="1"/>
  <c r="AR2" i="122"/>
  <c r="AQ23" i="116"/>
  <c r="AR23" i="116" s="1"/>
  <c r="AN30" i="116"/>
  <c r="AO38" i="116" s="1"/>
  <c r="AO39" i="116" s="1"/>
  <c r="AO30" i="116" s="1"/>
  <c r="AP38" i="116" s="1"/>
  <c r="AP39" i="116" s="1"/>
  <c r="X5" i="123"/>
  <c r="X23" i="113"/>
  <c r="AC11" i="113"/>
  <c r="Y46" i="109"/>
  <c r="AE14" i="119"/>
  <c r="AE11" i="119"/>
  <c r="AB12" i="113"/>
  <c r="AB13" i="113" s="1"/>
  <c r="AP16" i="116"/>
  <c r="AN26" i="116"/>
  <c r="AB16" i="122"/>
  <c r="AA7" i="123"/>
  <c r="AS2" i="109"/>
  <c r="AT3" i="109"/>
  <c r="AC37" i="109"/>
  <c r="AC18" i="113" s="1"/>
  <c r="AG31" i="116"/>
  <c r="AF7" i="109"/>
  <c r="AF7" i="113" s="1"/>
  <c r="AG34" i="116"/>
  <c r="AG35" i="116" s="1"/>
  <c r="AG42" i="116" s="1"/>
  <c r="AC17" i="109"/>
  <c r="AC17" i="113"/>
  <c r="AQ14" i="116"/>
  <c r="AQ15" i="116" s="1"/>
  <c r="AQ6" i="116"/>
  <c r="AQ20" i="116"/>
  <c r="AQ19" i="116" s="1"/>
  <c r="AQ22" i="116" s="1"/>
  <c r="AQ25" i="116" s="1"/>
  <c r="AQ24" i="116" s="1"/>
  <c r="AQ26" i="116" s="1"/>
  <c r="AQ13" i="116"/>
  <c r="AO10" i="116"/>
  <c r="AP9" i="119"/>
  <c r="AP17" i="119" s="1"/>
  <c r="AP7" i="119"/>
  <c r="AP15" i="119" s="1"/>
  <c r="AP21" i="109" s="1"/>
  <c r="AP23" i="109" s="1"/>
  <c r="T41" i="113"/>
  <c r="U22" i="122"/>
  <c r="AP18" i="119"/>
  <c r="Z43" i="109"/>
  <c r="Z20" i="113"/>
  <c r="W20" i="122"/>
  <c r="V21" i="122"/>
  <c r="U40" i="113"/>
  <c r="AD30" i="109"/>
  <c r="AD31" i="109"/>
  <c r="AA16" i="122"/>
  <c r="Z7" i="123"/>
  <c r="Z33" i="113"/>
  <c r="AS3" i="113"/>
  <c r="AR2" i="113"/>
  <c r="AR8" i="113"/>
  <c r="Y36" i="113"/>
  <c r="Y35" i="113" s="1"/>
  <c r="AB38" i="109"/>
  <c r="AF6" i="119"/>
  <c r="AF12" i="109"/>
  <c r="AF5" i="109"/>
  <c r="AF6" i="109" s="1"/>
  <c r="AF8" i="119"/>
  <c r="AF16" i="119" s="1"/>
  <c r="AF13" i="109" s="1"/>
  <c r="AF43" i="116"/>
  <c r="V8" i="123"/>
  <c r="V19" i="123" s="1"/>
  <c r="AS2" i="123"/>
  <c r="AT3" i="123"/>
  <c r="AR2" i="116"/>
  <c r="AS3" i="116"/>
  <c r="R24" i="122"/>
  <c r="Q30" i="113"/>
  <c r="Q29" i="113" s="1"/>
  <c r="AR26" i="109"/>
  <c r="AR34" i="109"/>
  <c r="AR22" i="109"/>
  <c r="AR33" i="109"/>
  <c r="AP7" i="116"/>
  <c r="AP8" i="116" s="1"/>
  <c r="AP9" i="116" s="1"/>
  <c r="AP10" i="116" s="1"/>
  <c r="AR3" i="119"/>
  <c r="AQ10" i="119"/>
  <c r="AQ2" i="119"/>
  <c r="AQ18" i="119" s="1"/>
  <c r="T5" i="122"/>
  <c r="S10" i="122"/>
  <c r="R27" i="113"/>
  <c r="AD25" i="109"/>
  <c r="AD27" i="109" s="1"/>
  <c r="AD19" i="119"/>
  <c r="AD32" i="109" s="1"/>
  <c r="AD35" i="109"/>
  <c r="AD14" i="109"/>
  <c r="AD16" i="109" s="1"/>
  <c r="AE6" i="122"/>
  <c r="AD9" i="113"/>
  <c r="AC28" i="113"/>
  <c r="AO16" i="113"/>
  <c r="W6" i="123"/>
  <c r="W8" i="123" s="1"/>
  <c r="W19" i="123" s="1"/>
  <c r="Y8" i="122"/>
  <c r="X6" i="123" s="1"/>
  <c r="AE9" i="109"/>
  <c r="AE6" i="113"/>
  <c r="AR39" i="113" l="1"/>
  <c r="AA20" i="113"/>
  <c r="AP29" i="109"/>
  <c r="AT3" i="122"/>
  <c r="AS34" i="113" s="1"/>
  <c r="AS2" i="122"/>
  <c r="S24" i="122"/>
  <c r="R30" i="113"/>
  <c r="R29" i="113" s="1"/>
  <c r="AA46" i="109"/>
  <c r="AR2" i="119"/>
  <c r="AR18" i="119"/>
  <c r="AS3" i="119"/>
  <c r="AR10" i="119"/>
  <c r="AF11" i="119"/>
  <c r="AF14" i="119"/>
  <c r="AD37" i="109"/>
  <c r="AD18" i="113" s="1"/>
  <c r="AQ7" i="116"/>
  <c r="AQ8" i="116" s="1"/>
  <c r="AQ9" i="116" s="1"/>
  <c r="Y22" i="113"/>
  <c r="Y48" i="109"/>
  <c r="AD28" i="113"/>
  <c r="AT3" i="116"/>
  <c r="AS2" i="116"/>
  <c r="AB19" i="113"/>
  <c r="AC13" i="122"/>
  <c r="AC12" i="113"/>
  <c r="AC13" i="113" s="1"/>
  <c r="AT2" i="109"/>
  <c r="AU3" i="109"/>
  <c r="AA36" i="113"/>
  <c r="AA35" i="113" s="1"/>
  <c r="AE30" i="109"/>
  <c r="AE31" i="109"/>
  <c r="Z8" i="122"/>
  <c r="Y6" i="123" s="1"/>
  <c r="X8" i="123"/>
  <c r="X19" i="123" s="1"/>
  <c r="AD11" i="113"/>
  <c r="AD17" i="113"/>
  <c r="U5" i="122"/>
  <c r="T10" i="122"/>
  <c r="S27" i="113"/>
  <c r="AE35" i="109"/>
  <c r="AE14" i="109"/>
  <c r="AE16" i="109" s="1"/>
  <c r="AE17" i="109" s="1"/>
  <c r="AF6" i="122"/>
  <c r="AE9" i="113"/>
  <c r="AD17" i="109"/>
  <c r="AQ9" i="119"/>
  <c r="AQ17" i="119" s="1"/>
  <c r="AQ29" i="109" s="1"/>
  <c r="AQ7" i="119"/>
  <c r="AQ15" i="119" s="1"/>
  <c r="AQ21" i="109" s="1"/>
  <c r="AQ23" i="109" s="1"/>
  <c r="AP30" i="116"/>
  <c r="AQ38" i="116" s="1"/>
  <c r="AQ39" i="116" s="1"/>
  <c r="AR6" i="116"/>
  <c r="AR20" i="116"/>
  <c r="AR19" i="116" s="1"/>
  <c r="AR14" i="116"/>
  <c r="AR15" i="116" s="1"/>
  <c r="AR13" i="116"/>
  <c r="AF9" i="109"/>
  <c r="AF6" i="113"/>
  <c r="Z36" i="113"/>
  <c r="Z35" i="113" s="1"/>
  <c r="U41" i="113"/>
  <c r="V22" i="122"/>
  <c r="Z46" i="109"/>
  <c r="AQ16" i="116"/>
  <c r="AH31" i="116"/>
  <c r="AG7" i="109"/>
  <c r="AG7" i="113" s="1"/>
  <c r="AH34" i="116"/>
  <c r="AH35" i="116" s="1"/>
  <c r="AH42" i="116" s="1"/>
  <c r="AS34" i="109"/>
  <c r="AS33" i="109"/>
  <c r="AS22" i="109"/>
  <c r="AS26" i="109"/>
  <c r="AB39" i="109"/>
  <c r="AE25" i="109"/>
  <c r="AE27" i="109" s="1"/>
  <c r="AE19" i="119"/>
  <c r="AE32" i="109" s="1"/>
  <c r="AU3" i="123"/>
  <c r="AT2" i="123"/>
  <c r="AS2" i="113"/>
  <c r="AT3" i="113"/>
  <c r="AS8" i="113"/>
  <c r="X20" i="122"/>
  <c r="W21" i="122"/>
  <c r="V40" i="113"/>
  <c r="AP16" i="113"/>
  <c r="AC38" i="109"/>
  <c r="AC39" i="109" s="1"/>
  <c r="AG12" i="109"/>
  <c r="AG6" i="119"/>
  <c r="AG5" i="109"/>
  <c r="AG6" i="109" s="1"/>
  <c r="AG8" i="119"/>
  <c r="AG16" i="119" s="1"/>
  <c r="AG13" i="109" s="1"/>
  <c r="AG43" i="116"/>
  <c r="AS23" i="116"/>
  <c r="AS39" i="113" l="1"/>
  <c r="AD38" i="109"/>
  <c r="AD19" i="113" s="1"/>
  <c r="AA8" i="122"/>
  <c r="Z6" i="123" s="1"/>
  <c r="AT2" i="122"/>
  <c r="AU3" i="122"/>
  <c r="AT39" i="113" s="1"/>
  <c r="AE13" i="122"/>
  <c r="AE16" i="122" s="1"/>
  <c r="AE17" i="113"/>
  <c r="AI31" i="116"/>
  <c r="AH7" i="109"/>
  <c r="AH7" i="113" s="1"/>
  <c r="AI34" i="116"/>
  <c r="AI35" i="116" s="1"/>
  <c r="AI42" i="116" s="1"/>
  <c r="AR16" i="116"/>
  <c r="AE28" i="113"/>
  <c r="T24" i="122"/>
  <c r="S30" i="113"/>
  <c r="S29" i="113" s="1"/>
  <c r="AU2" i="109"/>
  <c r="AV3" i="109"/>
  <c r="AB7" i="123"/>
  <c r="AC16" i="122"/>
  <c r="AB33" i="113"/>
  <c r="AT3" i="119"/>
  <c r="AS2" i="119"/>
  <c r="AS18" i="119" s="1"/>
  <c r="AS10" i="119"/>
  <c r="AA22" i="113"/>
  <c r="AA48" i="109"/>
  <c r="AG11" i="119"/>
  <c r="AG14" i="119"/>
  <c r="AR7" i="116"/>
  <c r="AR8" i="116" s="1"/>
  <c r="AR9" i="116" s="1"/>
  <c r="AR10" i="116" s="1"/>
  <c r="AU3" i="116"/>
  <c r="AT2" i="116"/>
  <c r="AC19" i="113"/>
  <c r="AD13" i="122"/>
  <c r="AU3" i="113"/>
  <c r="AT8" i="113"/>
  <c r="AT2" i="113"/>
  <c r="AB43" i="109"/>
  <c r="AB20" i="113"/>
  <c r="AH12" i="109"/>
  <c r="AH6" i="119"/>
  <c r="AH5" i="109"/>
  <c r="AH6" i="109" s="1"/>
  <c r="AH8" i="119"/>
  <c r="AH16" i="119" s="1"/>
  <c r="AH13" i="109" s="1"/>
  <c r="AH43" i="116"/>
  <c r="AF35" i="109"/>
  <c r="AG6" i="122"/>
  <c r="AF14" i="109"/>
  <c r="AF16" i="109" s="1"/>
  <c r="AF17" i="109" s="1"/>
  <c r="AF9" i="113"/>
  <c r="AD39" i="109"/>
  <c r="AD12" i="113"/>
  <c r="AD13" i="113" s="1"/>
  <c r="AE11" i="113"/>
  <c r="V5" i="122"/>
  <c r="U10" i="122"/>
  <c r="T27" i="113"/>
  <c r="AE37" i="109"/>
  <c r="AE18" i="113" s="1"/>
  <c r="AT26" i="109"/>
  <c r="AT34" i="109"/>
  <c r="AT22" i="109"/>
  <c r="AT33" i="109"/>
  <c r="AQ30" i="116"/>
  <c r="AR38" i="116" s="1"/>
  <c r="AR39" i="116" s="1"/>
  <c r="AF25" i="109"/>
  <c r="AF27" i="109" s="1"/>
  <c r="AF19" i="119"/>
  <c r="AF32" i="109" s="1"/>
  <c r="Y20" i="122"/>
  <c r="X21" i="122"/>
  <c r="W40" i="113"/>
  <c r="AQ16" i="113"/>
  <c r="AE12" i="113"/>
  <c r="AE13" i="113" s="1"/>
  <c r="AC43" i="109"/>
  <c r="AC20" i="113"/>
  <c r="AG9" i="109"/>
  <c r="AG6" i="113"/>
  <c r="V41" i="113"/>
  <c r="W22" i="122"/>
  <c r="AU2" i="123"/>
  <c r="AV3" i="123"/>
  <c r="Z22" i="113"/>
  <c r="Z48" i="109"/>
  <c r="AR22" i="116"/>
  <c r="AR25" i="116" s="1"/>
  <c r="AR24" i="116" s="1"/>
  <c r="AR26" i="116" s="1"/>
  <c r="AS14" i="116"/>
  <c r="AS15" i="116" s="1"/>
  <c r="AS20" i="116"/>
  <c r="AS19" i="116" s="1"/>
  <c r="AS13" i="116"/>
  <c r="AS6" i="116"/>
  <c r="Y5" i="123"/>
  <c r="Y8" i="123" s="1"/>
  <c r="Y19" i="123" s="1"/>
  <c r="Y23" i="113"/>
  <c r="AQ10" i="116"/>
  <c r="AF30" i="109"/>
  <c r="AF31" i="109"/>
  <c r="AR7" i="119"/>
  <c r="AR15" i="119" s="1"/>
  <c r="AR21" i="109" s="1"/>
  <c r="AR23" i="109" s="1"/>
  <c r="AR9" i="119"/>
  <c r="AR17" i="119" s="1"/>
  <c r="AR29" i="109" s="1"/>
  <c r="AB8" i="122"/>
  <c r="AA6" i="123" s="1"/>
  <c r="AT34" i="113" l="1"/>
  <c r="AS16" i="116"/>
  <c r="AD33" i="113"/>
  <c r="AD7" i="123"/>
  <c r="AV3" i="122"/>
  <c r="AU34" i="113" s="1"/>
  <c r="AU2" i="122"/>
  <c r="AF12" i="113"/>
  <c r="AF13" i="113" s="1"/>
  <c r="AD36" i="113"/>
  <c r="V10" i="122"/>
  <c r="W5" i="122"/>
  <c r="U27" i="113"/>
  <c r="AD43" i="109"/>
  <c r="AD20" i="113"/>
  <c r="AF28" i="113"/>
  <c r="AH9" i="109"/>
  <c r="AH6" i="113"/>
  <c r="AB46" i="109"/>
  <c r="AC8" i="122"/>
  <c r="AB6" i="123" s="1"/>
  <c r="AT14" i="116"/>
  <c r="AT15" i="116" s="1"/>
  <c r="AT20" i="116"/>
  <c r="AT19" i="116" s="1"/>
  <c r="AT6" i="116"/>
  <c r="AT13" i="116"/>
  <c r="AV2" i="109"/>
  <c r="AW3" i="109"/>
  <c r="AU34" i="109"/>
  <c r="AU33" i="109"/>
  <c r="AU26" i="109"/>
  <c r="AU22" i="109"/>
  <c r="AJ31" i="116"/>
  <c r="AI7" i="109"/>
  <c r="AI7" i="113" s="1"/>
  <c r="AJ34" i="116"/>
  <c r="AJ35" i="116" s="1"/>
  <c r="AJ42" i="116" s="1"/>
  <c r="W41" i="113"/>
  <c r="X22" i="122"/>
  <c r="AV3" i="113"/>
  <c r="AU8" i="113"/>
  <c r="AU2" i="113"/>
  <c r="AU39" i="113"/>
  <c r="AU2" i="116"/>
  <c r="AV3" i="116"/>
  <c r="AG19" i="119"/>
  <c r="AG32" i="109" s="1"/>
  <c r="AG25" i="109"/>
  <c r="AG27" i="109" s="1"/>
  <c r="AV2" i="123"/>
  <c r="AW3" i="123"/>
  <c r="AC46" i="109"/>
  <c r="Y21" i="122"/>
  <c r="Z20" i="122"/>
  <c r="X40" i="113"/>
  <c r="AC7" i="123"/>
  <c r="AD16" i="122"/>
  <c r="AC33" i="113"/>
  <c r="AG30" i="109"/>
  <c r="AG31" i="109"/>
  <c r="AS9" i="119"/>
  <c r="AS17" i="119" s="1"/>
  <c r="AS29" i="109" s="1"/>
  <c r="AS7" i="119"/>
  <c r="AS15" i="119" s="1"/>
  <c r="AS21" i="109" s="1"/>
  <c r="AS23" i="109" s="1"/>
  <c r="AB36" i="113"/>
  <c r="AB35" i="113" s="1"/>
  <c r="AI5" i="109"/>
  <c r="AI6" i="109" s="1"/>
  <c r="AI12" i="109"/>
  <c r="AI6" i="119"/>
  <c r="AI8" i="119"/>
  <c r="AI16" i="119" s="1"/>
  <c r="AI13" i="109" s="1"/>
  <c r="AI43" i="116"/>
  <c r="AE38" i="109"/>
  <c r="AR16" i="113"/>
  <c r="AS22" i="116"/>
  <c r="AF17" i="113"/>
  <c r="AH14" i="119"/>
  <c r="AH11" i="119"/>
  <c r="AF37" i="109"/>
  <c r="AF18" i="113" s="1"/>
  <c r="AS7" i="116"/>
  <c r="AS8" i="116" s="1"/>
  <c r="AS9" i="116" s="1"/>
  <c r="Z5" i="123"/>
  <c r="Z8" i="123" s="1"/>
  <c r="Z19" i="123" s="1"/>
  <c r="Z23" i="113"/>
  <c r="AH6" i="122"/>
  <c r="AG35" i="109"/>
  <c r="AG14" i="109"/>
  <c r="AG16" i="109" s="1"/>
  <c r="AG17" i="109" s="1"/>
  <c r="AG9" i="113"/>
  <c r="U24" i="122"/>
  <c r="T30" i="113"/>
  <c r="T29" i="113" s="1"/>
  <c r="AF11" i="113"/>
  <c r="AR30" i="116"/>
  <c r="AS38" i="116" s="1"/>
  <c r="AS39" i="116" s="1"/>
  <c r="AA5" i="123"/>
  <c r="AA8" i="123" s="1"/>
  <c r="AA19" i="123" s="1"/>
  <c r="AA23" i="113"/>
  <c r="AT2" i="119"/>
  <c r="AT18" i="119" s="1"/>
  <c r="AU3" i="119"/>
  <c r="AT10" i="119"/>
  <c r="AD35" i="113" l="1"/>
  <c r="AW3" i="122"/>
  <c r="AV39" i="113" s="1"/>
  <c r="AV2" i="122"/>
  <c r="AD8" i="122"/>
  <c r="AC6" i="123" s="1"/>
  <c r="AG28" i="113"/>
  <c r="AH19" i="119"/>
  <c r="AH32" i="109" s="1"/>
  <c r="AH25" i="109"/>
  <c r="AH27" i="109" s="1"/>
  <c r="AW2" i="123"/>
  <c r="AX3" i="123"/>
  <c r="AT7" i="116"/>
  <c r="AT8" i="116" s="1"/>
  <c r="AT9" i="116" s="1"/>
  <c r="AB22" i="113"/>
  <c r="AB48" i="109"/>
  <c r="AI11" i="119"/>
  <c r="AI14" i="119"/>
  <c r="AC36" i="113"/>
  <c r="AC35" i="113" s="1"/>
  <c r="AA20" i="122"/>
  <c r="Z21" i="122"/>
  <c r="Y40" i="113"/>
  <c r="AV2" i="116"/>
  <c r="AW3" i="116"/>
  <c r="AU2" i="119"/>
  <c r="AU18" i="119"/>
  <c r="AV3" i="119"/>
  <c r="AU10" i="119"/>
  <c r="AG11" i="113"/>
  <c r="AS10" i="116"/>
  <c r="AF38" i="109"/>
  <c r="AS25" i="116"/>
  <c r="AS24" i="116" s="1"/>
  <c r="AT23" i="116"/>
  <c r="AU23" i="116" s="1"/>
  <c r="AV23" i="116" s="1"/>
  <c r="AE19" i="113"/>
  <c r="AF13" i="122"/>
  <c r="AE39" i="109"/>
  <c r="AG37" i="109"/>
  <c r="AG18" i="113" s="1"/>
  <c r="X41" i="113"/>
  <c r="Y22" i="122"/>
  <c r="AU20" i="116"/>
  <c r="AU19" i="116" s="1"/>
  <c r="AU14" i="116"/>
  <c r="AU15" i="116" s="1"/>
  <c r="AU13" i="116"/>
  <c r="AU16" i="116" s="1"/>
  <c r="AU6" i="116"/>
  <c r="AW3" i="113"/>
  <c r="AV2" i="113"/>
  <c r="AV34" i="113"/>
  <c r="AV8" i="113"/>
  <c r="AW2" i="109"/>
  <c r="AX3" i="109"/>
  <c r="AT22" i="116"/>
  <c r="W10" i="122"/>
  <c r="X5" i="122"/>
  <c r="V27" i="113"/>
  <c r="AI9" i="109"/>
  <c r="AI6" i="113"/>
  <c r="AS16" i="113"/>
  <c r="AC22" i="113"/>
  <c r="AC48" i="109"/>
  <c r="AG17" i="113"/>
  <c r="AK31" i="116"/>
  <c r="AJ7" i="109"/>
  <c r="AJ7" i="113" s="1"/>
  <c r="AK34" i="116"/>
  <c r="AK35" i="116" s="1"/>
  <c r="AK42" i="116" s="1"/>
  <c r="AV22" i="109"/>
  <c r="AV33" i="109"/>
  <c r="AV34" i="109"/>
  <c r="AV26" i="109"/>
  <c r="AH35" i="109"/>
  <c r="AI6" i="122"/>
  <c r="AH14" i="109"/>
  <c r="AH16" i="109" s="1"/>
  <c r="AH9" i="113"/>
  <c r="AD46" i="109"/>
  <c r="V24" i="122"/>
  <c r="U30" i="113"/>
  <c r="U29" i="113" s="1"/>
  <c r="AT7" i="119"/>
  <c r="AT15" i="119" s="1"/>
  <c r="AT21" i="109" s="1"/>
  <c r="AT23" i="109" s="1"/>
  <c r="AT9" i="119"/>
  <c r="AT17" i="119" s="1"/>
  <c r="AT29" i="109" s="1"/>
  <c r="AG12" i="113"/>
  <c r="AG13" i="113" s="1"/>
  <c r="AH30" i="109"/>
  <c r="AH31" i="109"/>
  <c r="AJ6" i="119"/>
  <c r="AJ5" i="109"/>
  <c r="AJ6" i="109" s="1"/>
  <c r="AJ12" i="109"/>
  <c r="AJ8" i="119"/>
  <c r="AJ16" i="119" s="1"/>
  <c r="AJ13" i="109" s="1"/>
  <c r="AJ43" i="116"/>
  <c r="AT16" i="116"/>
  <c r="AT25" i="116" l="1"/>
  <c r="AT24" i="116" s="1"/>
  <c r="AT26" i="116" s="1"/>
  <c r="AE8" i="122"/>
  <c r="AD6" i="123" s="1"/>
  <c r="AS30" i="116"/>
  <c r="AT38" i="116" s="1"/>
  <c r="AT39" i="116" s="1"/>
  <c r="AX3" i="122"/>
  <c r="AW34" i="113" s="1"/>
  <c r="AW2" i="122"/>
  <c r="AF19" i="113"/>
  <c r="AF39" i="109"/>
  <c r="AG13" i="122"/>
  <c r="AC5" i="123"/>
  <c r="AC8" i="123" s="1"/>
  <c r="AC19" i="123" s="1"/>
  <c r="AC23" i="113"/>
  <c r="W24" i="122"/>
  <c r="V30" i="113"/>
  <c r="V29" i="113" s="1"/>
  <c r="AW22" i="109"/>
  <c r="AW26" i="109"/>
  <c r="AW34" i="109"/>
  <c r="AW33" i="109"/>
  <c r="AW3" i="119"/>
  <c r="AV2" i="119"/>
  <c r="AV10" i="119"/>
  <c r="AV14" i="116"/>
  <c r="AV15" i="116" s="1"/>
  <c r="AV13" i="116"/>
  <c r="AV20" i="116"/>
  <c r="AV19" i="116" s="1"/>
  <c r="AV22" i="116" s="1"/>
  <c r="AV25" i="116" s="1"/>
  <c r="AV24" i="116" s="1"/>
  <c r="AV26" i="116" s="1"/>
  <c r="AV6" i="116"/>
  <c r="AJ9" i="109"/>
  <c r="AJ6" i="113"/>
  <c r="AH37" i="109"/>
  <c r="AH18" i="113" s="1"/>
  <c r="AH28" i="113"/>
  <c r="AI35" i="109"/>
  <c r="AJ6" i="122"/>
  <c r="AI14" i="109"/>
  <c r="AI16" i="109" s="1"/>
  <c r="AI9" i="113"/>
  <c r="X10" i="122"/>
  <c r="Y5" i="122"/>
  <c r="W27" i="113"/>
  <c r="AX2" i="109"/>
  <c r="AY3" i="109"/>
  <c r="AF16" i="122"/>
  <c r="AE7" i="123"/>
  <c r="AE33" i="113"/>
  <c r="AH11" i="113"/>
  <c r="AL31" i="116"/>
  <c r="AK7" i="109"/>
  <c r="AK7" i="113" s="1"/>
  <c r="AL34" i="116"/>
  <c r="AL35" i="116" s="1"/>
  <c r="AL42" i="116" s="1"/>
  <c r="AX3" i="113"/>
  <c r="AW2" i="113"/>
  <c r="AW8" i="113"/>
  <c r="AU22" i="116"/>
  <c r="AU25" i="116" s="1"/>
  <c r="AU24" i="116" s="1"/>
  <c r="AU26" i="116" s="1"/>
  <c r="AJ11" i="119"/>
  <c r="AJ14" i="119"/>
  <c r="AT16" i="113"/>
  <c r="AD22" i="113"/>
  <c r="AD48" i="109"/>
  <c r="AH17" i="109"/>
  <c r="AK6" i="119"/>
  <c r="AK12" i="109"/>
  <c r="AK5" i="109"/>
  <c r="AK6" i="109" s="1"/>
  <c r="AK8" i="119"/>
  <c r="AK16" i="119" s="1"/>
  <c r="AK13" i="109" s="1"/>
  <c r="AK43" i="116"/>
  <c r="AG38" i="109"/>
  <c r="AU7" i="116"/>
  <c r="AU8" i="116" s="1"/>
  <c r="AU9" i="116" s="1"/>
  <c r="AE43" i="109"/>
  <c r="AE20" i="113"/>
  <c r="AS26" i="116"/>
  <c r="AU9" i="119"/>
  <c r="AU17" i="119" s="1"/>
  <c r="AU29" i="109" s="1"/>
  <c r="AU7" i="119"/>
  <c r="AU15" i="119" s="1"/>
  <c r="AU21" i="109" s="1"/>
  <c r="AU23" i="109" s="1"/>
  <c r="Y41" i="113"/>
  <c r="Z22" i="122"/>
  <c r="AI19" i="119"/>
  <c r="AI32" i="109" s="1"/>
  <c r="AI25" i="109"/>
  <c r="AI27" i="109" s="1"/>
  <c r="AB5" i="123"/>
  <c r="AB8" i="123" s="1"/>
  <c r="AB19" i="123" s="1"/>
  <c r="AB23" i="113"/>
  <c r="AT10" i="116"/>
  <c r="AW2" i="116"/>
  <c r="AX3" i="116"/>
  <c r="AB20" i="122"/>
  <c r="AA21" i="122"/>
  <c r="Z40" i="113"/>
  <c r="AI30" i="109"/>
  <c r="AI31" i="109"/>
  <c r="AY3" i="123"/>
  <c r="AX2" i="123"/>
  <c r="AH17" i="113"/>
  <c r="AH38" i="109"/>
  <c r="AH19" i="113" s="1"/>
  <c r="AW39" i="113" l="1"/>
  <c r="AT30" i="116"/>
  <c r="AU38" i="116" s="1"/>
  <c r="AU39" i="116" s="1"/>
  <c r="AV16" i="116"/>
  <c r="AI37" i="109"/>
  <c r="AI18" i="113" s="1"/>
  <c r="AI13" i="122"/>
  <c r="AH33" i="113" s="1"/>
  <c r="AY3" i="122"/>
  <c r="AX39" i="113" s="1"/>
  <c r="AX2" i="122"/>
  <c r="AU30" i="116"/>
  <c r="AV38" i="116" s="1"/>
  <c r="AV39" i="116" s="1"/>
  <c r="AZ3" i="109"/>
  <c r="AY2" i="109"/>
  <c r="X24" i="122"/>
  <c r="W30" i="113"/>
  <c r="W29" i="113" s="1"/>
  <c r="AM31" i="116"/>
  <c r="AL7" i="109"/>
  <c r="AL7" i="113" s="1"/>
  <c r="AM34" i="116"/>
  <c r="AM35" i="116" s="1"/>
  <c r="AM42" i="116" s="1"/>
  <c r="AX22" i="109"/>
  <c r="AX26" i="109"/>
  <c r="AX34" i="109"/>
  <c r="AX33" i="109"/>
  <c r="AI11" i="113"/>
  <c r="AJ35" i="109"/>
  <c r="AK6" i="122"/>
  <c r="AJ14" i="109"/>
  <c r="AJ16" i="109" s="1"/>
  <c r="AJ9" i="113"/>
  <c r="AV7" i="119"/>
  <c r="AV15" i="119" s="1"/>
  <c r="AV21" i="109" s="1"/>
  <c r="AV23" i="109" s="1"/>
  <c r="AV9" i="119"/>
  <c r="AV17" i="119" s="1"/>
  <c r="AU16" i="113"/>
  <c r="AU10" i="116"/>
  <c r="AY2" i="123"/>
  <c r="AZ3" i="123"/>
  <c r="Z41" i="113"/>
  <c r="AA22" i="122"/>
  <c r="AF8" i="122"/>
  <c r="AE6" i="123" s="1"/>
  <c r="AE46" i="109"/>
  <c r="AK9" i="109"/>
  <c r="AK6" i="113"/>
  <c r="AH39" i="109"/>
  <c r="AH12" i="113"/>
  <c r="AH13" i="113" s="1"/>
  <c r="AX2" i="113"/>
  <c r="AY3" i="113"/>
  <c r="AX8" i="113"/>
  <c r="AX34" i="113"/>
  <c r="AL12" i="109"/>
  <c r="AL6" i="119"/>
  <c r="AL5" i="109"/>
  <c r="AL6" i="109" s="1"/>
  <c r="AL8" i="119"/>
  <c r="AL16" i="119" s="1"/>
  <c r="AL13" i="109" s="1"/>
  <c r="AL43" i="116"/>
  <c r="AI17" i="109"/>
  <c r="AX3" i="119"/>
  <c r="AW2" i="119"/>
  <c r="AW10" i="119"/>
  <c r="AF7" i="123"/>
  <c r="AG16" i="122"/>
  <c r="AF33" i="113"/>
  <c r="AY3" i="116"/>
  <c r="AX2" i="116"/>
  <c r="AK14" i="119"/>
  <c r="AK11" i="119"/>
  <c r="AJ30" i="109"/>
  <c r="AJ31" i="109"/>
  <c r="AI16" i="122"/>
  <c r="AV7" i="116"/>
  <c r="AV8" i="116" s="1"/>
  <c r="AV9" i="116" s="1"/>
  <c r="AW14" i="116"/>
  <c r="AW15" i="116" s="1"/>
  <c r="AW20" i="116"/>
  <c r="AW19" i="116" s="1"/>
  <c r="AW13" i="116"/>
  <c r="AW6" i="116"/>
  <c r="AC20" i="122"/>
  <c r="AB21" i="122"/>
  <c r="AA40" i="113"/>
  <c r="AI17" i="113"/>
  <c r="AG19" i="113"/>
  <c r="AH13" i="122"/>
  <c r="AG39" i="109"/>
  <c r="AD5" i="123"/>
  <c r="AD8" i="123" s="1"/>
  <c r="AD19" i="123" s="1"/>
  <c r="AD23" i="113"/>
  <c r="AJ19" i="119"/>
  <c r="AJ32" i="109" s="1"/>
  <c r="AJ25" i="109"/>
  <c r="AJ27" i="109" s="1"/>
  <c r="AE36" i="113"/>
  <c r="AE35" i="113" s="1"/>
  <c r="Y10" i="122"/>
  <c r="Z5" i="122"/>
  <c r="X27" i="113"/>
  <c r="AW23" i="116"/>
  <c r="AX23" i="116" s="1"/>
  <c r="AI28" i="113"/>
  <c r="AV18" i="119"/>
  <c r="AF43" i="109"/>
  <c r="AF20" i="113"/>
  <c r="AI38" i="109" l="1"/>
  <c r="AI19" i="113" s="1"/>
  <c r="AZ3" i="122"/>
  <c r="AY34" i="113" s="1"/>
  <c r="AY2" i="122"/>
  <c r="AJ37" i="109"/>
  <c r="AJ18" i="113" s="1"/>
  <c r="AG7" i="123"/>
  <c r="AH16" i="122"/>
  <c r="AG33" i="113"/>
  <c r="AD20" i="122"/>
  <c r="AC21" i="122"/>
  <c r="AB40" i="113"/>
  <c r="AY2" i="116"/>
  <c r="AZ3" i="116"/>
  <c r="AA5" i="122"/>
  <c r="Z10" i="122"/>
  <c r="Y27" i="113"/>
  <c r="AW7" i="116"/>
  <c r="AW8" i="116" s="1"/>
  <c r="AW9" i="116" s="1"/>
  <c r="AW10" i="116" s="1"/>
  <c r="AH36" i="113"/>
  <c r="AH35" i="113" s="1"/>
  <c r="AK30" i="109"/>
  <c r="AK31" i="109"/>
  <c r="AW9" i="119"/>
  <c r="AW17" i="119" s="1"/>
  <c r="AW7" i="119"/>
  <c r="AW15" i="119" s="1"/>
  <c r="AW21" i="109" s="1"/>
  <c r="AW23" i="109" s="1"/>
  <c r="AK35" i="109"/>
  <c r="AL6" i="122"/>
  <c r="AK14" i="109"/>
  <c r="AK16" i="109" s="1"/>
  <c r="AK9" i="113"/>
  <c r="AV29" i="109"/>
  <c r="AJ11" i="113"/>
  <c r="AY33" i="109"/>
  <c r="AY26" i="109"/>
  <c r="AY22" i="109"/>
  <c r="AY34" i="109"/>
  <c r="AG8" i="122"/>
  <c r="AF6" i="123" s="1"/>
  <c r="AF46" i="109"/>
  <c r="AJ17" i="113"/>
  <c r="AW16" i="116"/>
  <c r="AV30" i="116"/>
  <c r="AW38" i="116" s="1"/>
  <c r="AW39" i="116" s="1"/>
  <c r="AH7" i="123"/>
  <c r="AK19" i="119"/>
  <c r="AK32" i="109" s="1"/>
  <c r="AK25" i="109"/>
  <c r="AK27" i="109" s="1"/>
  <c r="AF36" i="113"/>
  <c r="AF35" i="113" s="1"/>
  <c r="AX2" i="119"/>
  <c r="AY3" i="119"/>
  <c r="AX10" i="119"/>
  <c r="AE22" i="113"/>
  <c r="AE48" i="109"/>
  <c r="AZ2" i="123"/>
  <c r="BA3" i="123"/>
  <c r="AV16" i="113"/>
  <c r="AJ28" i="113"/>
  <c r="AJ13" i="122"/>
  <c r="AN31" i="116"/>
  <c r="AM7" i="109"/>
  <c r="AM7" i="113" s="1"/>
  <c r="AN34" i="116"/>
  <c r="AN35" i="116" s="1"/>
  <c r="AN42" i="116" s="1"/>
  <c r="BA3" i="109"/>
  <c r="AZ2" i="109"/>
  <c r="Y24" i="122"/>
  <c r="X30" i="113"/>
  <c r="X29" i="113" s="1"/>
  <c r="AY23" i="116"/>
  <c r="AG43" i="109"/>
  <c r="AG20" i="113"/>
  <c r="AA41" i="113"/>
  <c r="AB22" i="122"/>
  <c r="AW22" i="116"/>
  <c r="AW25" i="116" s="1"/>
  <c r="AW24" i="116" s="1"/>
  <c r="AW26" i="116" s="1"/>
  <c r="AV10" i="116"/>
  <c r="AX14" i="116"/>
  <c r="AX15" i="116" s="1"/>
  <c r="AX20" i="116"/>
  <c r="AX19" i="116" s="1"/>
  <c r="AX22" i="116" s="1"/>
  <c r="AX25" i="116" s="1"/>
  <c r="AX24" i="116" s="1"/>
  <c r="AX26" i="116" s="1"/>
  <c r="AX6" i="116"/>
  <c r="AX13" i="116"/>
  <c r="AW18" i="119"/>
  <c r="AL9" i="109"/>
  <c r="AL6" i="113"/>
  <c r="AH43" i="109"/>
  <c r="AH20" i="113"/>
  <c r="AM6" i="119"/>
  <c r="AM12" i="109"/>
  <c r="AM5" i="109"/>
  <c r="AM6" i="109" s="1"/>
  <c r="AM8" i="119"/>
  <c r="AM16" i="119" s="1"/>
  <c r="AM13" i="109" s="1"/>
  <c r="AM43" i="116"/>
  <c r="AI39" i="109"/>
  <c r="AI12" i="113"/>
  <c r="AI13" i="113" s="1"/>
  <c r="AL14" i="119"/>
  <c r="AL11" i="119"/>
  <c r="AY2" i="113"/>
  <c r="AZ3" i="113"/>
  <c r="AY39" i="113"/>
  <c r="AY8" i="113"/>
  <c r="AJ17" i="109"/>
  <c r="AX16" i="116" l="1"/>
  <c r="AJ38" i="109"/>
  <c r="AJ19" i="113" s="1"/>
  <c r="AZ2" i="122"/>
  <c r="BA3" i="122"/>
  <c r="AZ34" i="113" s="1"/>
  <c r="AI43" i="109"/>
  <c r="AI20" i="113"/>
  <c r="AN6" i="119"/>
  <c r="AN12" i="109"/>
  <c r="AN5" i="109"/>
  <c r="AN6" i="109" s="1"/>
  <c r="AN8" i="119"/>
  <c r="AN16" i="119" s="1"/>
  <c r="AN13" i="109" s="1"/>
  <c r="AN43" i="116"/>
  <c r="AI7" i="123"/>
  <c r="AJ16" i="122"/>
  <c r="AI33" i="113"/>
  <c r="AX9" i="119"/>
  <c r="AX17" i="119" s="1"/>
  <c r="AX7" i="119"/>
  <c r="AX15" i="119" s="1"/>
  <c r="AX21" i="109" s="1"/>
  <c r="AX23" i="109" s="1"/>
  <c r="AK11" i="113"/>
  <c r="AY20" i="116"/>
  <c r="AY19" i="116" s="1"/>
  <c r="AY22" i="116" s="1"/>
  <c r="AY25" i="116" s="1"/>
  <c r="AY24" i="116" s="1"/>
  <c r="AY26" i="116" s="1"/>
  <c r="AY13" i="116"/>
  <c r="AY6" i="116"/>
  <c r="AY14" i="116"/>
  <c r="AY15" i="116" s="1"/>
  <c r="AK28" i="113"/>
  <c r="AK37" i="109"/>
  <c r="AK18" i="113" s="1"/>
  <c r="Z24" i="122"/>
  <c r="Y30" i="113"/>
  <c r="Y29" i="113" s="1"/>
  <c r="AG36" i="113"/>
  <c r="AG35" i="113" s="1"/>
  <c r="AM14" i="119"/>
  <c r="AM11" i="119"/>
  <c r="AH46" i="109"/>
  <c r="AL25" i="109"/>
  <c r="AL27" i="109" s="1"/>
  <c r="AL19" i="119"/>
  <c r="AL32" i="109" s="1"/>
  <c r="AX7" i="116"/>
  <c r="AX8" i="116" s="1"/>
  <c r="AX9" i="116" s="1"/>
  <c r="AH8" i="122"/>
  <c r="AG6" i="123" s="1"/>
  <c r="AG46" i="109"/>
  <c r="AZ26" i="109"/>
  <c r="AZ34" i="109"/>
  <c r="AZ22" i="109"/>
  <c r="AZ33" i="109"/>
  <c r="AX18" i="119"/>
  <c r="AW16" i="113"/>
  <c r="AW30" i="116"/>
  <c r="AX38" i="116" s="1"/>
  <c r="AX39" i="116" s="1"/>
  <c r="AA10" i="122"/>
  <c r="AB5" i="122"/>
  <c r="Z27" i="113"/>
  <c r="AB41" i="113"/>
  <c r="AC22" i="122"/>
  <c r="AJ12" i="113"/>
  <c r="AJ13" i="113" s="1"/>
  <c r="AL30" i="109"/>
  <c r="AL31" i="109"/>
  <c r="BA2" i="123"/>
  <c r="BB3" i="123"/>
  <c r="BB2" i="123" s="1"/>
  <c r="BA3" i="113"/>
  <c r="AZ2" i="113"/>
  <c r="AZ8" i="113"/>
  <c r="AM9" i="109"/>
  <c r="AM6" i="113"/>
  <c r="AL35" i="109"/>
  <c r="AL14" i="109"/>
  <c r="AL16" i="109" s="1"/>
  <c r="AM6" i="122"/>
  <c r="AL9" i="113"/>
  <c r="BB3" i="109"/>
  <c r="BB2" i="109" s="1"/>
  <c r="BA2" i="109"/>
  <c r="AO31" i="116"/>
  <c r="AN7" i="109"/>
  <c r="AN7" i="113" s="1"/>
  <c r="AO34" i="116"/>
  <c r="AO35" i="116" s="1"/>
  <c r="AO42" i="116" s="1"/>
  <c r="AE5" i="123"/>
  <c r="AE8" i="123" s="1"/>
  <c r="AE19" i="123" s="1"/>
  <c r="AE23" i="113"/>
  <c r="AZ3" i="119"/>
  <c r="AY2" i="119"/>
  <c r="AY18" i="119" s="1"/>
  <c r="AY10" i="119"/>
  <c r="AK17" i="113"/>
  <c r="AF22" i="113"/>
  <c r="AF48" i="109"/>
  <c r="AK17" i="109"/>
  <c r="AW29" i="109"/>
  <c r="BA3" i="116"/>
  <c r="AZ2" i="116"/>
  <c r="AE20" i="122"/>
  <c r="AD21" i="122"/>
  <c r="AC40" i="113"/>
  <c r="AK13" i="122" l="1"/>
  <c r="AJ39" i="109"/>
  <c r="AZ39" i="113"/>
  <c r="AY16" i="116"/>
  <c r="AZ23" i="116"/>
  <c r="BB3" i="122"/>
  <c r="BA34" i="113" s="1"/>
  <c r="BA2" i="122"/>
  <c r="AK38" i="109"/>
  <c r="AK19" i="113" s="1"/>
  <c r="AL11" i="113"/>
  <c r="D12" i="123"/>
  <c r="E12" i="123"/>
  <c r="D8" i="123"/>
  <c r="D11" i="123"/>
  <c r="E15" i="123"/>
  <c r="D17" i="123"/>
  <c r="D19" i="123"/>
  <c r="F12" i="123"/>
  <c r="D5" i="123"/>
  <c r="F17" i="123"/>
  <c r="D7" i="123"/>
  <c r="D15" i="123"/>
  <c r="C12" i="123"/>
  <c r="C17" i="123"/>
  <c r="E17" i="123"/>
  <c r="E16" i="123"/>
  <c r="F15" i="123"/>
  <c r="D6" i="123"/>
  <c r="C15" i="123"/>
  <c r="F16" i="123"/>
  <c r="C11" i="123"/>
  <c r="F11" i="123"/>
  <c r="C16" i="123"/>
  <c r="D16" i="123"/>
  <c r="E11" i="123"/>
  <c r="AM30" i="109"/>
  <c r="AM31" i="109"/>
  <c r="BB22" i="109"/>
  <c r="BB26" i="109"/>
  <c r="C26" i="109" s="1"/>
  <c r="BB33" i="109"/>
  <c r="C33" i="109" s="1"/>
  <c r="BB34" i="109"/>
  <c r="C22" i="109"/>
  <c r="C34" i="109"/>
  <c r="D37" i="109"/>
  <c r="D18" i="113" s="1"/>
  <c r="F8" i="109"/>
  <c r="F8" i="113" s="1"/>
  <c r="D22" i="109"/>
  <c r="D35" i="109"/>
  <c r="D15" i="109"/>
  <c r="D14" i="109"/>
  <c r="D21" i="109"/>
  <c r="C42" i="109"/>
  <c r="D25" i="109"/>
  <c r="E36" i="109"/>
  <c r="E26" i="109"/>
  <c r="D26" i="109"/>
  <c r="D8" i="109"/>
  <c r="D8" i="113" s="1"/>
  <c r="D9" i="109"/>
  <c r="D9" i="113" s="1"/>
  <c r="C7" i="7" s="1"/>
  <c r="D31" i="109"/>
  <c r="F36" i="109"/>
  <c r="D44" i="109"/>
  <c r="C15" i="109"/>
  <c r="E21" i="109"/>
  <c r="C44" i="109"/>
  <c r="D30" i="109"/>
  <c r="E8" i="109"/>
  <c r="E8" i="113" s="1"/>
  <c r="F44" i="109"/>
  <c r="D38" i="109"/>
  <c r="D19" i="113" s="1"/>
  <c r="D32" i="109"/>
  <c r="D6" i="109"/>
  <c r="D6" i="113" s="1"/>
  <c r="D17" i="109"/>
  <c r="D12" i="113" s="1"/>
  <c r="E42" i="109"/>
  <c r="E29" i="109"/>
  <c r="D45" i="109"/>
  <c r="D23" i="109"/>
  <c r="D16" i="113" s="1"/>
  <c r="F45" i="109"/>
  <c r="D42" i="109"/>
  <c r="D36" i="109"/>
  <c r="D7" i="109"/>
  <c r="D7" i="113" s="1"/>
  <c r="D16" i="109"/>
  <c r="D11" i="113" s="1"/>
  <c r="D33" i="109"/>
  <c r="D39" i="109"/>
  <c r="D20" i="113" s="1"/>
  <c r="C8" i="7" s="1"/>
  <c r="D13" i="109"/>
  <c r="F15" i="109"/>
  <c r="D43" i="109"/>
  <c r="C8" i="109"/>
  <c r="C8" i="113" s="1"/>
  <c r="E22" i="109"/>
  <c r="D29" i="109"/>
  <c r="E23" i="109"/>
  <c r="E16" i="113" s="1"/>
  <c r="D46" i="109"/>
  <c r="D22" i="113" s="1"/>
  <c r="D48" i="109"/>
  <c r="D23" i="113" s="1"/>
  <c r="C9" i="7" s="1"/>
  <c r="C36" i="109"/>
  <c r="F42" i="109"/>
  <c r="E44" i="109"/>
  <c r="D27" i="109"/>
  <c r="D17" i="113" s="1"/>
  <c r="C45" i="109"/>
  <c r="D5" i="109"/>
  <c r="D34" i="109"/>
  <c r="E15" i="109"/>
  <c r="E34" i="109"/>
  <c r="E33" i="109"/>
  <c r="D12" i="109"/>
  <c r="E45" i="109"/>
  <c r="AJ43" i="109"/>
  <c r="AJ20" i="113"/>
  <c r="AB10" i="122"/>
  <c r="AC5" i="122"/>
  <c r="AA27" i="113"/>
  <c r="AL17" i="113"/>
  <c r="AM19" i="119"/>
  <c r="AM32" i="109" s="1"/>
  <c r="AM25" i="109"/>
  <c r="AM27" i="109" s="1"/>
  <c r="AJ7" i="123"/>
  <c r="AK16" i="122"/>
  <c r="AJ33" i="113"/>
  <c r="AI36" i="113"/>
  <c r="AI35" i="113" s="1"/>
  <c r="AN9" i="109"/>
  <c r="AN6" i="113"/>
  <c r="BA3" i="119"/>
  <c r="AZ2" i="119"/>
  <c r="AZ18" i="119" s="1"/>
  <c r="AZ10" i="119"/>
  <c r="AA24" i="122"/>
  <c r="Z30" i="113"/>
  <c r="Z29" i="113" s="1"/>
  <c r="AX30" i="116"/>
  <c r="AY38" i="116" s="1"/>
  <c r="AY39" i="116" s="1"/>
  <c r="AI8" i="122"/>
  <c r="AH6" i="123" s="1"/>
  <c r="AX16" i="113"/>
  <c r="AZ20" i="116"/>
  <c r="AZ19" i="116" s="1"/>
  <c r="AZ13" i="116"/>
  <c r="AZ6" i="116"/>
  <c r="AZ14" i="116"/>
  <c r="AZ15" i="116" s="1"/>
  <c r="AO12" i="109"/>
  <c r="AO5" i="109"/>
  <c r="AO6" i="109" s="1"/>
  <c r="AO6" i="119"/>
  <c r="AO8" i="119"/>
  <c r="AO16" i="119" s="1"/>
  <c r="AO13" i="109" s="1"/>
  <c r="AO43" i="116"/>
  <c r="BA22" i="109"/>
  <c r="F22" i="109" s="1"/>
  <c r="BA33" i="109"/>
  <c r="BA34" i="109"/>
  <c r="BA26" i="109"/>
  <c r="BA2" i="116"/>
  <c r="BB3" i="116"/>
  <c r="AF5" i="123"/>
  <c r="AF8" i="123" s="1"/>
  <c r="AF19" i="123" s="1"/>
  <c r="AF23" i="113"/>
  <c r="AC41" i="113"/>
  <c r="AD22" i="122"/>
  <c r="BA23" i="116"/>
  <c r="AL17" i="109"/>
  <c r="AF20" i="122"/>
  <c r="AE21" i="122"/>
  <c r="AD40" i="113"/>
  <c r="AK12" i="113"/>
  <c r="AK13" i="113" s="1"/>
  <c r="AY9" i="119"/>
  <c r="AY17" i="119" s="1"/>
  <c r="AY29" i="109" s="1"/>
  <c r="AY7" i="119"/>
  <c r="AY15" i="119" s="1"/>
  <c r="AY21" i="109" s="1"/>
  <c r="AY23" i="109" s="1"/>
  <c r="AP31" i="116"/>
  <c r="AO7" i="109"/>
  <c r="AO7" i="113" s="1"/>
  <c r="AP34" i="116"/>
  <c r="AP35" i="116" s="1"/>
  <c r="AP42" i="116" s="1"/>
  <c r="AL28" i="113"/>
  <c r="AN6" i="122"/>
  <c r="AM14" i="109"/>
  <c r="AM16" i="109" s="1"/>
  <c r="AM17" i="109" s="1"/>
  <c r="AM35" i="109"/>
  <c r="AM9" i="113"/>
  <c r="BB3" i="113"/>
  <c r="BA2" i="113"/>
  <c r="BA8" i="113"/>
  <c r="AL37" i="109"/>
  <c r="AL18" i="113" s="1"/>
  <c r="AG22" i="113"/>
  <c r="AG48" i="109"/>
  <c r="AX10" i="116"/>
  <c r="AH22" i="113"/>
  <c r="AH48" i="109"/>
  <c r="AY7" i="116"/>
  <c r="AY8" i="116" s="1"/>
  <c r="AY9" i="116" s="1"/>
  <c r="AX29" i="109"/>
  <c r="AN14" i="119"/>
  <c r="AN11" i="119"/>
  <c r="AI46" i="109"/>
  <c r="F34" i="109" l="1"/>
  <c r="F33" i="109"/>
  <c r="AK39" i="109"/>
  <c r="AK20" i="113" s="1"/>
  <c r="AL13" i="122"/>
  <c r="AK33" i="113" s="1"/>
  <c r="BA39" i="113"/>
  <c r="F26" i="109"/>
  <c r="AJ8" i="122"/>
  <c r="AI6" i="123" s="1"/>
  <c r="D13" i="113"/>
  <c r="BB2" i="122"/>
  <c r="BC3" i="122"/>
  <c r="C7" i="122" s="1"/>
  <c r="C5" i="122"/>
  <c r="C27" i="113" s="1"/>
  <c r="B10" i="7" s="1"/>
  <c r="D16" i="122"/>
  <c r="D36" i="113" s="1"/>
  <c r="C15" i="122"/>
  <c r="D15" i="122"/>
  <c r="AL12" i="113"/>
  <c r="AL13" i="113" s="1"/>
  <c r="BA13" i="116"/>
  <c r="BA20" i="116"/>
  <c r="BA19" i="116" s="1"/>
  <c r="BA22" i="116" s="1"/>
  <c r="BA25" i="116" s="1"/>
  <c r="BA24" i="116" s="1"/>
  <c r="BA26" i="116" s="1"/>
  <c r="BA6" i="116"/>
  <c r="BA14" i="116"/>
  <c r="BA15" i="116" s="1"/>
  <c r="AN31" i="109"/>
  <c r="AN30" i="109"/>
  <c r="AM28" i="113"/>
  <c r="AD41" i="113"/>
  <c r="AE22" i="122"/>
  <c r="AO9" i="109"/>
  <c r="AO6" i="113"/>
  <c r="AZ16" i="116"/>
  <c r="BA2" i="119"/>
  <c r="BA18" i="119" s="1"/>
  <c r="BB3" i="119"/>
  <c r="BA10" i="119"/>
  <c r="AJ36" i="113"/>
  <c r="AJ35" i="113" s="1"/>
  <c r="AL38" i="109"/>
  <c r="AL39" i="109" s="1"/>
  <c r="AB24" i="122"/>
  <c r="AA30" i="113"/>
  <c r="AA29" i="113" s="1"/>
  <c r="AM12" i="113"/>
  <c r="AM13" i="113" s="1"/>
  <c r="AY16" i="113"/>
  <c r="AY30" i="116"/>
  <c r="AZ38" i="116" s="1"/>
  <c r="AZ39" i="116" s="1"/>
  <c r="AN19" i="119"/>
  <c r="AN32" i="109" s="1"/>
  <c r="AN25" i="109"/>
  <c r="AN27" i="109" s="1"/>
  <c r="AY10" i="116"/>
  <c r="AG5" i="123"/>
  <c r="AG8" i="123" s="1"/>
  <c r="AG19" i="123" s="1"/>
  <c r="AG23" i="113"/>
  <c r="AP6" i="119"/>
  <c r="AP5" i="109"/>
  <c r="AP6" i="109" s="1"/>
  <c r="E6" i="109" s="1"/>
  <c r="E6" i="113" s="1"/>
  <c r="AP12" i="109"/>
  <c r="AP8" i="119"/>
  <c r="AP16" i="119" s="1"/>
  <c r="AP13" i="109" s="1"/>
  <c r="E13" i="109" s="1"/>
  <c r="AP43" i="116"/>
  <c r="AF21" i="122"/>
  <c r="AG20" i="122"/>
  <c r="AE40" i="113"/>
  <c r="BB2" i="116"/>
  <c r="C22" i="116"/>
  <c r="E20" i="116"/>
  <c r="C23" i="116"/>
  <c r="D34" i="116"/>
  <c r="E34" i="116"/>
  <c r="C20" i="116"/>
  <c r="C31" i="116"/>
  <c r="E23" i="116"/>
  <c r="D20" i="116"/>
  <c r="D22" i="116"/>
  <c r="D23" i="116"/>
  <c r="C34" i="116"/>
  <c r="E31" i="116"/>
  <c r="D31" i="116"/>
  <c r="E22" i="116"/>
  <c r="AZ22" i="116"/>
  <c r="AZ25" i="116" s="1"/>
  <c r="AZ24" i="116" s="1"/>
  <c r="AZ26" i="116" s="1"/>
  <c r="AM17" i="113"/>
  <c r="AM37" i="109"/>
  <c r="AM18" i="113" s="1"/>
  <c r="AH5" i="123"/>
  <c r="AH8" i="123" s="1"/>
  <c r="AH19" i="123" s="1"/>
  <c r="AH23" i="113"/>
  <c r="AI22" i="113"/>
  <c r="AI48" i="109"/>
  <c r="BB2" i="113"/>
  <c r="BB8" i="113"/>
  <c r="AM11" i="113"/>
  <c r="AQ31" i="116"/>
  <c r="AP7" i="109"/>
  <c r="AP7" i="113" s="1"/>
  <c r="AQ34" i="116"/>
  <c r="AQ35" i="116" s="1"/>
  <c r="AQ42" i="116" s="1"/>
  <c r="BB23" i="116"/>
  <c r="F23" i="116" s="1"/>
  <c r="AO14" i="119"/>
  <c r="AO11" i="119"/>
  <c r="AZ7" i="116"/>
  <c r="AZ8" i="116" s="1"/>
  <c r="AZ9" i="116" s="1"/>
  <c r="AZ10" i="116" s="1"/>
  <c r="AZ7" i="119"/>
  <c r="AZ15" i="119" s="1"/>
  <c r="AZ21" i="109" s="1"/>
  <c r="AZ23" i="109" s="1"/>
  <c r="AZ9" i="119"/>
  <c r="AZ17" i="119" s="1"/>
  <c r="AZ29" i="109" s="1"/>
  <c r="AO6" i="122"/>
  <c r="AN14" i="109"/>
  <c r="AN16" i="109" s="1"/>
  <c r="AN17" i="109" s="1"/>
  <c r="AN35" i="109"/>
  <c r="AN9" i="113"/>
  <c r="AD5" i="122"/>
  <c r="AC10" i="122"/>
  <c r="AB27" i="113"/>
  <c r="AJ46" i="109"/>
  <c r="E15" i="122" l="1"/>
  <c r="D6" i="122"/>
  <c r="D28" i="113" s="1"/>
  <c r="C13" i="122"/>
  <c r="C33" i="113" s="1"/>
  <c r="C8" i="122"/>
  <c r="AK43" i="109"/>
  <c r="AL16" i="122"/>
  <c r="AK7" i="123"/>
  <c r="D22" i="122"/>
  <c r="E7" i="122"/>
  <c r="E9" i="122"/>
  <c r="C21" i="122"/>
  <c r="C41" i="113" s="1"/>
  <c r="F9" i="122"/>
  <c r="BB34" i="113"/>
  <c r="D21" i="122"/>
  <c r="D41" i="113" s="1"/>
  <c r="C22" i="122"/>
  <c r="C20" i="122"/>
  <c r="C40" i="113" s="1"/>
  <c r="C6" i="122"/>
  <c r="C28" i="113" s="1"/>
  <c r="C16" i="122"/>
  <c r="C36" i="113" s="1"/>
  <c r="AK8" i="122"/>
  <c r="AJ6" i="123" s="1"/>
  <c r="BC2" i="122"/>
  <c r="D20" i="122"/>
  <c r="D40" i="113" s="1"/>
  <c r="E19" i="122"/>
  <c r="E39" i="113" s="1"/>
  <c r="C19" i="122"/>
  <c r="C39" i="113" s="1"/>
  <c r="F14" i="122"/>
  <c r="F34" i="113" s="1"/>
  <c r="D19" i="122"/>
  <c r="D39" i="113" s="1"/>
  <c r="F7" i="122"/>
  <c r="C10" i="122"/>
  <c r="C30" i="113" s="1"/>
  <c r="C24" i="122"/>
  <c r="C14" i="122"/>
  <c r="C34" i="113" s="1"/>
  <c r="E5" i="109"/>
  <c r="BB39" i="113"/>
  <c r="E14" i="122"/>
  <c r="E34" i="113" s="1"/>
  <c r="D8" i="122"/>
  <c r="F15" i="122"/>
  <c r="D7" i="122"/>
  <c r="D14" i="122"/>
  <c r="D34" i="113" s="1"/>
  <c r="F19" i="122"/>
  <c r="F39" i="113" s="1"/>
  <c r="C9" i="122"/>
  <c r="D13" i="122"/>
  <c r="D33" i="113" s="1"/>
  <c r="D9" i="122"/>
  <c r="AL43" i="109"/>
  <c r="AL20" i="113"/>
  <c r="AR31" i="116"/>
  <c r="AQ7" i="109"/>
  <c r="AR34" i="116"/>
  <c r="AR35" i="116" s="1"/>
  <c r="AR42" i="116" s="1"/>
  <c r="AM38" i="109"/>
  <c r="AE41" i="113"/>
  <c r="AF22" i="122"/>
  <c r="AP14" i="119"/>
  <c r="AP11" i="119"/>
  <c r="E11" i="119" s="1"/>
  <c r="AN17" i="113"/>
  <c r="AP6" i="122"/>
  <c r="AO14" i="109"/>
  <c r="AO16" i="109" s="1"/>
  <c r="AO17" i="109" s="1"/>
  <c r="AO35" i="109"/>
  <c r="AO9" i="113"/>
  <c r="AO25" i="109"/>
  <c r="AO19" i="119"/>
  <c r="AO32" i="109" s="1"/>
  <c r="AC24" i="122"/>
  <c r="AB30" i="113"/>
  <c r="AB29" i="113" s="1"/>
  <c r="AN12" i="113"/>
  <c r="AN13" i="113" s="1"/>
  <c r="E7" i="109"/>
  <c r="E7" i="113" s="1"/>
  <c r="AD10" i="122"/>
  <c r="AE5" i="122"/>
  <c r="AC27" i="113"/>
  <c r="AN11" i="113"/>
  <c r="AZ16" i="113"/>
  <c r="AO30" i="109"/>
  <c r="AO31" i="109"/>
  <c r="AQ12" i="109"/>
  <c r="AQ6" i="119"/>
  <c r="AQ5" i="109"/>
  <c r="AQ8" i="119"/>
  <c r="AQ16" i="119" s="1"/>
  <c r="AQ13" i="109" s="1"/>
  <c r="AQ43" i="116"/>
  <c r="BB20" i="116"/>
  <c r="BB14" i="116"/>
  <c r="BB15" i="116" s="1"/>
  <c r="C15" i="116" s="1"/>
  <c r="BB6" i="116"/>
  <c r="F6" i="116" s="1"/>
  <c r="BB13" i="116"/>
  <c r="F13" i="116" s="1"/>
  <c r="E13" i="116"/>
  <c r="D13" i="116"/>
  <c r="C13" i="116"/>
  <c r="C14" i="116"/>
  <c r="E38" i="116"/>
  <c r="E8" i="116"/>
  <c r="D14" i="116"/>
  <c r="D35" i="116"/>
  <c r="E30" i="116"/>
  <c r="D15" i="116"/>
  <c r="E14" i="116"/>
  <c r="E6" i="116"/>
  <c r="E24" i="116"/>
  <c r="E42" i="116"/>
  <c r="D19" i="116"/>
  <c r="E7" i="116"/>
  <c r="D25" i="116"/>
  <c r="E39" i="116"/>
  <c r="E9" i="116"/>
  <c r="D8" i="116"/>
  <c r="D6" i="116"/>
  <c r="D7" i="116"/>
  <c r="D30" i="116"/>
  <c r="E35" i="116"/>
  <c r="D38" i="116"/>
  <c r="D9" i="116"/>
  <c r="E25" i="116"/>
  <c r="D24" i="116"/>
  <c r="D39" i="116"/>
  <c r="E15" i="116"/>
  <c r="D42" i="116"/>
  <c r="E19" i="116"/>
  <c r="AK36" i="113"/>
  <c r="AK35" i="113" s="1"/>
  <c r="BA9" i="119"/>
  <c r="BA17" i="119" s="1"/>
  <c r="BA29" i="109" s="1"/>
  <c r="BA7" i="119"/>
  <c r="BA15" i="119" s="1"/>
  <c r="BA21" i="109" s="1"/>
  <c r="BA23" i="109" s="1"/>
  <c r="BA7" i="116"/>
  <c r="BA8" i="116" s="1"/>
  <c r="BA9" i="116" s="1"/>
  <c r="AN37" i="109"/>
  <c r="AN18" i="113" s="1"/>
  <c r="AJ22" i="113"/>
  <c r="AJ48" i="109"/>
  <c r="AN28" i="113"/>
  <c r="AI5" i="123"/>
  <c r="AI8" i="123" s="1"/>
  <c r="AI19" i="123" s="1"/>
  <c r="AI23" i="113"/>
  <c r="AZ30" i="116"/>
  <c r="BA38" i="116" s="1"/>
  <c r="BA39" i="116" s="1"/>
  <c r="E12" i="109"/>
  <c r="AH20" i="122"/>
  <c r="AG21" i="122"/>
  <c r="AF40" i="113"/>
  <c r="AK46" i="109"/>
  <c r="AP9" i="109"/>
  <c r="AP6" i="113"/>
  <c r="AL19" i="113"/>
  <c r="AM13" i="122"/>
  <c r="BB2" i="119"/>
  <c r="BB18" i="119" s="1"/>
  <c r="BB10" i="119"/>
  <c r="F10" i="119" s="1"/>
  <c r="C9" i="119"/>
  <c r="D9" i="119"/>
  <c r="E8" i="119"/>
  <c r="C8" i="119"/>
  <c r="C11" i="119"/>
  <c r="E6" i="119"/>
  <c r="D7" i="119"/>
  <c r="C7" i="119"/>
  <c r="C6" i="119"/>
  <c r="D8" i="119"/>
  <c r="D6" i="119"/>
  <c r="D10" i="119"/>
  <c r="E9" i="119"/>
  <c r="E10" i="119"/>
  <c r="C10" i="119"/>
  <c r="E7" i="119"/>
  <c r="D11" i="119"/>
  <c r="BA16" i="116"/>
  <c r="D35" i="113" l="1"/>
  <c r="AL8" i="122"/>
  <c r="AK6" i="123" s="1"/>
  <c r="C35" i="113"/>
  <c r="C29" i="113"/>
  <c r="F14" i="116"/>
  <c r="BB16" i="116"/>
  <c r="F15" i="116"/>
  <c r="F16" i="116" s="1"/>
  <c r="C16" i="116"/>
  <c r="BA16" i="113"/>
  <c r="E10" i="116"/>
  <c r="E43" i="116"/>
  <c r="AQ14" i="119"/>
  <c r="AQ11" i="119"/>
  <c r="AO12" i="113"/>
  <c r="AO13" i="113" s="1"/>
  <c r="AS31" i="116"/>
  <c r="AR7" i="109"/>
  <c r="AR7" i="113" s="1"/>
  <c r="AS34" i="116"/>
  <c r="AS35" i="116" s="1"/>
  <c r="AM16" i="122"/>
  <c r="AL7" i="123"/>
  <c r="AL33" i="113"/>
  <c r="AQ6" i="122"/>
  <c r="AP14" i="109"/>
  <c r="AP16" i="109" s="1"/>
  <c r="AP17" i="109" s="1"/>
  <c r="AP35" i="109"/>
  <c r="AP9" i="113"/>
  <c r="E9" i="109"/>
  <c r="E9" i="113" s="1"/>
  <c r="D7" i="7" s="1"/>
  <c r="AF41" i="113"/>
  <c r="AG22" i="122"/>
  <c r="BA30" i="116"/>
  <c r="BB38" i="116" s="1"/>
  <c r="F38" i="116" s="1"/>
  <c r="BB7" i="116"/>
  <c r="F7" i="116" s="1"/>
  <c r="C6" i="116"/>
  <c r="AE10" i="122"/>
  <c r="AF5" i="122"/>
  <c r="AD27" i="113"/>
  <c r="D5" i="122"/>
  <c r="D27" i="113" s="1"/>
  <c r="C10" i="7" s="1"/>
  <c r="AO27" i="109"/>
  <c r="AO11" i="113"/>
  <c r="AP31" i="109"/>
  <c r="E31" i="109" s="1"/>
  <c r="AP30" i="109"/>
  <c r="AK22" i="113"/>
  <c r="AK48" i="109"/>
  <c r="AI20" i="122"/>
  <c r="AH21" i="122"/>
  <c r="AG40" i="113"/>
  <c r="BA10" i="116"/>
  <c r="D16" i="116"/>
  <c r="AD24" i="122"/>
  <c r="AC30" i="113"/>
  <c r="AC29" i="113" s="1"/>
  <c r="AO28" i="113"/>
  <c r="AP25" i="109"/>
  <c r="AP27" i="109" s="1"/>
  <c r="AP19" i="119"/>
  <c r="AP32" i="109" s="1"/>
  <c r="E32" i="109" s="1"/>
  <c r="AM19" i="113"/>
  <c r="AM39" i="109"/>
  <c r="AN13" i="122"/>
  <c r="AR6" i="119"/>
  <c r="AR5" i="109"/>
  <c r="AR6" i="109" s="1"/>
  <c r="AR12" i="109"/>
  <c r="AR8" i="119"/>
  <c r="AR16" i="119" s="1"/>
  <c r="AR13" i="109" s="1"/>
  <c r="AR43" i="116"/>
  <c r="AL46" i="109"/>
  <c r="AM8" i="122"/>
  <c r="AL6" i="123" s="1"/>
  <c r="BB7" i="119"/>
  <c r="BB9" i="119"/>
  <c r="D19" i="119"/>
  <c r="C18" i="119"/>
  <c r="D17" i="119"/>
  <c r="E16" i="119"/>
  <c r="F18" i="119"/>
  <c r="D14" i="119"/>
  <c r="D15" i="119"/>
  <c r="E19" i="119"/>
  <c r="E17" i="119"/>
  <c r="E14" i="119"/>
  <c r="D16" i="119"/>
  <c r="E18" i="119"/>
  <c r="D18" i="119"/>
  <c r="E15" i="119"/>
  <c r="AJ5" i="123"/>
  <c r="AJ8" i="123" s="1"/>
  <c r="AJ19" i="123" s="1"/>
  <c r="AJ23" i="113"/>
  <c r="D26" i="116"/>
  <c r="D10" i="116"/>
  <c r="D43" i="116"/>
  <c r="E26" i="116"/>
  <c r="E16" i="116"/>
  <c r="BB19" i="116"/>
  <c r="F20" i="116"/>
  <c r="AQ6" i="109"/>
  <c r="AO37" i="109"/>
  <c r="AO18" i="113" s="1"/>
  <c r="AN38" i="109"/>
  <c r="AQ7" i="113"/>
  <c r="E14" i="109" l="1"/>
  <c r="AL22" i="113"/>
  <c r="AL48" i="109"/>
  <c r="AR9" i="109"/>
  <c r="AR6" i="113"/>
  <c r="AG41" i="113"/>
  <c r="AH22" i="122"/>
  <c r="BB8" i="116"/>
  <c r="C7" i="116"/>
  <c r="AN19" i="113"/>
  <c r="AO13" i="122"/>
  <c r="AN39" i="109"/>
  <c r="C19" i="116"/>
  <c r="BB22" i="116"/>
  <c r="F19" i="116"/>
  <c r="BB17" i="119"/>
  <c r="F9" i="119"/>
  <c r="AR11" i="119"/>
  <c r="AR14" i="119"/>
  <c r="AI21" i="122"/>
  <c r="AJ20" i="122"/>
  <c r="AH40" i="113"/>
  <c r="AP12" i="113"/>
  <c r="AP13" i="113" s="1"/>
  <c r="AT31" i="116"/>
  <c r="AS7" i="109"/>
  <c r="AT34" i="116"/>
  <c r="AT35" i="116" s="1"/>
  <c r="AT42" i="116" s="1"/>
  <c r="AQ31" i="109"/>
  <c r="AQ30" i="109"/>
  <c r="BB15" i="119"/>
  <c r="F7" i="119"/>
  <c r="AM7" i="123"/>
  <c r="AN16" i="122"/>
  <c r="AM33" i="113"/>
  <c r="AP17" i="113"/>
  <c r="AK5" i="123"/>
  <c r="AK8" i="123" s="1"/>
  <c r="AK23" i="113"/>
  <c r="AP37" i="109"/>
  <c r="AP18" i="113" s="1"/>
  <c r="E30" i="109"/>
  <c r="E25" i="109"/>
  <c r="AF10" i="122"/>
  <c r="AG5" i="122"/>
  <c r="AE27" i="113"/>
  <c r="BB39" i="116"/>
  <c r="C38" i="116"/>
  <c r="AP11" i="113"/>
  <c r="E16" i="109"/>
  <c r="E11" i="113" s="1"/>
  <c r="AL36" i="113"/>
  <c r="AL35" i="113" s="1"/>
  <c r="E17" i="109"/>
  <c r="E12" i="113" s="1"/>
  <c r="E13" i="113" s="1"/>
  <c r="AQ19" i="119"/>
  <c r="AQ25" i="109"/>
  <c r="AQ9" i="109"/>
  <c r="AQ6" i="113"/>
  <c r="AM43" i="109"/>
  <c r="AM20" i="113"/>
  <c r="AO17" i="113"/>
  <c r="AO38" i="109"/>
  <c r="E27" i="109"/>
  <c r="E17" i="113" s="1"/>
  <c r="AE24" i="122"/>
  <c r="D24" i="122" s="1"/>
  <c r="AD30" i="113"/>
  <c r="AD29" i="113" s="1"/>
  <c r="D10" i="122"/>
  <c r="D30" i="113" s="1"/>
  <c r="D29" i="113" s="1"/>
  <c r="AP28" i="113"/>
  <c r="E6" i="122"/>
  <c r="E28" i="113" s="1"/>
  <c r="AS42" i="116"/>
  <c r="E37" i="109" l="1"/>
  <c r="E18" i="113" s="1"/>
  <c r="AP38" i="109"/>
  <c r="AP19" i="113" s="1"/>
  <c r="AR6" i="122"/>
  <c r="AQ14" i="109"/>
  <c r="AQ35" i="109"/>
  <c r="AQ9" i="113"/>
  <c r="AK19" i="123"/>
  <c r="AM36" i="113"/>
  <c r="AM35" i="113" s="1"/>
  <c r="AH41" i="113"/>
  <c r="AI22" i="122"/>
  <c r="BB29" i="109"/>
  <c r="C17" i="119"/>
  <c r="F17" i="119"/>
  <c r="AL5" i="123"/>
  <c r="AL8" i="123" s="1"/>
  <c r="AL19" i="123" s="1"/>
  <c r="AL23" i="113"/>
  <c r="AQ27" i="109"/>
  <c r="AT5" i="109"/>
  <c r="AT6" i="109" s="1"/>
  <c r="AT12" i="109"/>
  <c r="AT6" i="119"/>
  <c r="AT8" i="119"/>
  <c r="AT16" i="119" s="1"/>
  <c r="AT13" i="109" s="1"/>
  <c r="AT43" i="116"/>
  <c r="AP39" i="109"/>
  <c r="AR19" i="119"/>
  <c r="AR32" i="109" s="1"/>
  <c r="AR25" i="109"/>
  <c r="AR27" i="109" s="1"/>
  <c r="AN43" i="109"/>
  <c r="AN20" i="113"/>
  <c r="BB9" i="116"/>
  <c r="C8" i="116"/>
  <c r="F8" i="116"/>
  <c r="AS12" i="109"/>
  <c r="AS5" i="109"/>
  <c r="AS6" i="119"/>
  <c r="AS8" i="119"/>
  <c r="AS16" i="119" s="1"/>
  <c r="AS43" i="116"/>
  <c r="AQ32" i="109"/>
  <c r="C39" i="116"/>
  <c r="F39" i="116"/>
  <c r="AH5" i="122"/>
  <c r="AG10" i="122"/>
  <c r="AF27" i="113"/>
  <c r="AS7" i="113"/>
  <c r="AR31" i="109"/>
  <c r="AR30" i="109"/>
  <c r="BB25" i="116"/>
  <c r="F22" i="116"/>
  <c r="AN7" i="123"/>
  <c r="AO16" i="122"/>
  <c r="AN33" i="113"/>
  <c r="AO19" i="113"/>
  <c r="AP13" i="122"/>
  <c r="AO39" i="109"/>
  <c r="AN8" i="122"/>
  <c r="AM6" i="123" s="1"/>
  <c r="AM46" i="109"/>
  <c r="AF24" i="122"/>
  <c r="AE30" i="113"/>
  <c r="AE29" i="113" s="1"/>
  <c r="BB21" i="109"/>
  <c r="C15" i="119"/>
  <c r="F15" i="119"/>
  <c r="AU31" i="116"/>
  <c r="AT7" i="109"/>
  <c r="AT7" i="113" s="1"/>
  <c r="AU34" i="116"/>
  <c r="AU35" i="116" s="1"/>
  <c r="AJ21" i="122"/>
  <c r="AK20" i="122"/>
  <c r="AI40" i="113"/>
  <c r="AR14" i="109"/>
  <c r="AR16" i="109" s="1"/>
  <c r="AR35" i="109"/>
  <c r="AS6" i="122"/>
  <c r="AR9" i="113"/>
  <c r="AQ37" i="109" l="1"/>
  <c r="AQ38" i="109" s="1"/>
  <c r="AQ13" i="122"/>
  <c r="AP7" i="123" s="1"/>
  <c r="E38" i="109"/>
  <c r="E19" i="113" s="1"/>
  <c r="BB24" i="116"/>
  <c r="C25" i="116"/>
  <c r="F25" i="116"/>
  <c r="AS6" i="109"/>
  <c r="BB30" i="116"/>
  <c r="C9" i="116"/>
  <c r="C10" i="116" s="1"/>
  <c r="F9" i="116"/>
  <c r="F10" i="116" s="1"/>
  <c r="BB10" i="116"/>
  <c r="AT9" i="109"/>
  <c r="AT6" i="113"/>
  <c r="C29" i="109"/>
  <c r="F29" i="109"/>
  <c r="AQ16" i="109"/>
  <c r="AV31" i="116"/>
  <c r="AU7" i="109"/>
  <c r="AU7" i="113" s="1"/>
  <c r="AV34" i="116"/>
  <c r="AV35" i="116" s="1"/>
  <c r="AV42" i="116" s="1"/>
  <c r="AO43" i="109"/>
  <c r="AO20" i="113"/>
  <c r="E39" i="109"/>
  <c r="E20" i="113" s="1"/>
  <c r="D8" i="7" s="1"/>
  <c r="AN36" i="113"/>
  <c r="AN35" i="113" s="1"/>
  <c r="AR37" i="109"/>
  <c r="AR18" i="113" s="1"/>
  <c r="AR17" i="113"/>
  <c r="AU42" i="116"/>
  <c r="AP16" i="122"/>
  <c r="AO7" i="123"/>
  <c r="AO33" i="113"/>
  <c r="AG24" i="122"/>
  <c r="AF30" i="113"/>
  <c r="AF29" i="113" s="1"/>
  <c r="AS13" i="109"/>
  <c r="AT14" i="119"/>
  <c r="AT11" i="119"/>
  <c r="AQ28" i="113"/>
  <c r="AI41" i="113"/>
  <c r="AJ22" i="122"/>
  <c r="AR11" i="113"/>
  <c r="AR17" i="109"/>
  <c r="AR28" i="113"/>
  <c r="AK21" i="122"/>
  <c r="AL20" i="122"/>
  <c r="AJ40" i="113"/>
  <c r="BB23" i="109"/>
  <c r="C21" i="109"/>
  <c r="F21" i="109"/>
  <c r="AM22" i="113"/>
  <c r="AM48" i="109"/>
  <c r="AH10" i="122"/>
  <c r="AI5" i="122"/>
  <c r="AG27" i="113"/>
  <c r="AS14" i="119"/>
  <c r="AS11" i="119"/>
  <c r="AN46" i="109"/>
  <c r="AO8" i="122"/>
  <c r="AN6" i="123" s="1"/>
  <c r="AP43" i="109"/>
  <c r="AP20" i="113"/>
  <c r="AQ17" i="113"/>
  <c r="AQ18" i="113" l="1"/>
  <c r="AR38" i="109"/>
  <c r="AR19" i="113" s="1"/>
  <c r="AQ16" i="122"/>
  <c r="E13" i="122"/>
  <c r="E33" i="113" s="1"/>
  <c r="AP33" i="113"/>
  <c r="AQ19" i="113"/>
  <c r="AR13" i="122"/>
  <c r="AQ11" i="113"/>
  <c r="AQ17" i="109"/>
  <c r="BB26" i="116"/>
  <c r="C24" i="116"/>
  <c r="F24" i="116"/>
  <c r="AL21" i="122"/>
  <c r="AM20" i="122"/>
  <c r="AK40" i="113"/>
  <c r="AR39" i="109"/>
  <c r="AR12" i="113"/>
  <c r="AR13" i="113" s="1"/>
  <c r="AT30" i="109"/>
  <c r="AT31" i="109"/>
  <c r="AO36" i="113"/>
  <c r="AO35" i="113" s="1"/>
  <c r="AP8" i="122"/>
  <c r="AO6" i="123" s="1"/>
  <c r="AO46" i="109"/>
  <c r="AV12" i="109"/>
  <c r="AV5" i="109"/>
  <c r="AV6" i="109" s="1"/>
  <c r="AV6" i="119"/>
  <c r="AV8" i="119"/>
  <c r="AV16" i="119" s="1"/>
  <c r="AV13" i="109" s="1"/>
  <c r="AV43" i="116"/>
  <c r="AS9" i="109"/>
  <c r="AS6" i="113"/>
  <c r="AJ41" i="113"/>
  <c r="AK22" i="122"/>
  <c r="AT19" i="119"/>
  <c r="AT32" i="109" s="1"/>
  <c r="AT25" i="109"/>
  <c r="AT27" i="109" s="1"/>
  <c r="AT35" i="109"/>
  <c r="AU6" i="122"/>
  <c r="AT14" i="109"/>
  <c r="AT16" i="109" s="1"/>
  <c r="AT9" i="113"/>
  <c r="AP46" i="109"/>
  <c r="AS30" i="109"/>
  <c r="AS31" i="109"/>
  <c r="AI10" i="122"/>
  <c r="AJ5" i="122"/>
  <c r="AH27" i="113"/>
  <c r="AS19" i="119"/>
  <c r="AS25" i="109"/>
  <c r="AH24" i="122"/>
  <c r="AG30" i="113"/>
  <c r="AG29" i="113" s="1"/>
  <c r="AN22" i="113"/>
  <c r="AN48" i="109"/>
  <c r="AM5" i="123"/>
  <c r="AM8" i="123" s="1"/>
  <c r="AM19" i="123" s="1"/>
  <c r="AM23" i="113"/>
  <c r="C23" i="109"/>
  <c r="C16" i="113" s="1"/>
  <c r="BB16" i="113"/>
  <c r="F23" i="109"/>
  <c r="F16" i="113" s="1"/>
  <c r="AS13" i="122"/>
  <c r="AU6" i="119"/>
  <c r="AU12" i="109"/>
  <c r="AU5" i="109"/>
  <c r="AU8" i="119"/>
  <c r="AU16" i="119" s="1"/>
  <c r="AU43" i="116"/>
  <c r="AW31" i="116"/>
  <c r="AV7" i="109"/>
  <c r="AW34" i="116"/>
  <c r="AW35" i="116" s="1"/>
  <c r="AW42" i="116" s="1"/>
  <c r="C30" i="116"/>
  <c r="F30" i="116"/>
  <c r="AP36" i="113" l="1"/>
  <c r="AP35" i="113" s="1"/>
  <c r="E16" i="122"/>
  <c r="E36" i="113" s="1"/>
  <c r="E35" i="113" s="1"/>
  <c r="AQ8" i="122"/>
  <c r="AP6" i="123" s="1"/>
  <c r="AS35" i="109"/>
  <c r="AS14" i="109"/>
  <c r="AT6" i="122"/>
  <c r="AS9" i="113"/>
  <c r="AW5" i="109"/>
  <c r="AW6" i="109" s="1"/>
  <c r="AW12" i="109"/>
  <c r="AW6" i="119"/>
  <c r="AW8" i="119"/>
  <c r="AW16" i="119" s="1"/>
  <c r="AW13" i="109" s="1"/>
  <c r="AW43" i="116"/>
  <c r="AK5" i="122"/>
  <c r="AJ10" i="122"/>
  <c r="AI27" i="113"/>
  <c r="AT11" i="113"/>
  <c r="AR43" i="109"/>
  <c r="AR20" i="113"/>
  <c r="AQ39" i="109"/>
  <c r="AQ12" i="113"/>
  <c r="AQ13" i="113" s="1"/>
  <c r="AV9" i="109"/>
  <c r="AV6" i="113"/>
  <c r="AK41" i="113"/>
  <c r="AL22" i="122"/>
  <c r="AR16" i="122"/>
  <c r="AQ7" i="123"/>
  <c r="AQ33" i="113"/>
  <c r="AU11" i="119"/>
  <c r="AU14" i="119"/>
  <c r="AU13" i="109"/>
  <c r="AR7" i="123"/>
  <c r="AS16" i="122"/>
  <c r="AR33" i="113"/>
  <c r="AS27" i="109"/>
  <c r="AI24" i="122"/>
  <c r="AH30" i="113"/>
  <c r="AH29" i="113" s="1"/>
  <c r="AP22" i="113"/>
  <c r="AP48" i="109"/>
  <c r="AT28" i="113"/>
  <c r="AT17" i="113"/>
  <c r="AO22" i="113"/>
  <c r="AO48" i="109"/>
  <c r="F26" i="116"/>
  <c r="AN5" i="123"/>
  <c r="AN8" i="123" s="1"/>
  <c r="AN19" i="123" s="1"/>
  <c r="AN23" i="113"/>
  <c r="AV7" i="113"/>
  <c r="AX31" i="116"/>
  <c r="AW7" i="109"/>
  <c r="AW7" i="113" s="1"/>
  <c r="AX34" i="116"/>
  <c r="AX35" i="116" s="1"/>
  <c r="AX42" i="116" s="1"/>
  <c r="AU6" i="109"/>
  <c r="AS32" i="109"/>
  <c r="AT17" i="109"/>
  <c r="AV14" i="119"/>
  <c r="AV11" i="119"/>
  <c r="AT37" i="109"/>
  <c r="AT18" i="113" s="1"/>
  <c r="AM21" i="122"/>
  <c r="AN20" i="122"/>
  <c r="AL40" i="113"/>
  <c r="C26" i="116"/>
  <c r="E8" i="122" l="1"/>
  <c r="AT38" i="109"/>
  <c r="AT19" i="113" s="1"/>
  <c r="AV35" i="109"/>
  <c r="AV14" i="109"/>
  <c r="AV16" i="109" s="1"/>
  <c r="AW6" i="122"/>
  <c r="AV9" i="113"/>
  <c r="AL5" i="122"/>
  <c r="AK10" i="122"/>
  <c r="AJ27" i="113"/>
  <c r="AW9" i="109"/>
  <c r="AW6" i="113"/>
  <c r="AS16" i="109"/>
  <c r="AU19" i="119"/>
  <c r="AU25" i="109"/>
  <c r="AS28" i="113"/>
  <c r="AN21" i="122"/>
  <c r="AO20" i="122"/>
  <c r="AM40" i="113"/>
  <c r="AP5" i="123"/>
  <c r="AP8" i="123" s="1"/>
  <c r="AP19" i="123" s="1"/>
  <c r="AP23" i="113"/>
  <c r="AU30" i="109"/>
  <c r="AU31" i="109"/>
  <c r="AL41" i="113"/>
  <c r="AM22" i="122"/>
  <c r="AT12" i="113"/>
  <c r="AT13" i="113" s="1"/>
  <c r="AU9" i="109"/>
  <c r="AU6" i="113"/>
  <c r="AY31" i="116"/>
  <c r="AX7" i="109"/>
  <c r="AX7" i="113" s="1"/>
  <c r="AY34" i="116"/>
  <c r="AY35" i="116" s="1"/>
  <c r="AY42" i="116" s="1"/>
  <c r="AS17" i="113"/>
  <c r="AR46" i="109"/>
  <c r="AV30" i="109"/>
  <c r="AV31" i="109"/>
  <c r="AX6" i="119"/>
  <c r="AX12" i="109"/>
  <c r="AX5" i="109"/>
  <c r="AX8" i="119"/>
  <c r="AX16" i="119" s="1"/>
  <c r="AX43" i="116"/>
  <c r="AS37" i="109"/>
  <c r="AR36" i="113"/>
  <c r="AR35" i="113" s="1"/>
  <c r="AQ36" i="113"/>
  <c r="AQ35" i="113" s="1"/>
  <c r="AQ43" i="109"/>
  <c r="AQ20" i="113"/>
  <c r="AV19" i="119"/>
  <c r="AV32" i="109" s="1"/>
  <c r="AV25" i="109"/>
  <c r="AV27" i="109" s="1"/>
  <c r="AO5" i="123"/>
  <c r="AO8" i="123" s="1"/>
  <c r="AO19" i="123" s="1"/>
  <c r="AO23" i="113"/>
  <c r="AJ24" i="122"/>
  <c r="AI30" i="113"/>
  <c r="AI29" i="113" s="1"/>
  <c r="AW14" i="119"/>
  <c r="AW11" i="119"/>
  <c r="AU13" i="122" l="1"/>
  <c r="AU16" i="122" s="1"/>
  <c r="AT39" i="109"/>
  <c r="AT43" i="109" s="1"/>
  <c r="AO21" i="122"/>
  <c r="AP20" i="122"/>
  <c r="AN40" i="113"/>
  <c r="AS11" i="113"/>
  <c r="AS17" i="109"/>
  <c r="AV28" i="113"/>
  <c r="AW25" i="109"/>
  <c r="AW27" i="109" s="1"/>
  <c r="AW19" i="119"/>
  <c r="AW32" i="109" s="1"/>
  <c r="AX11" i="119"/>
  <c r="AX14" i="119"/>
  <c r="AR22" i="113"/>
  <c r="AR48" i="109"/>
  <c r="AY6" i="119"/>
  <c r="AY5" i="109"/>
  <c r="AY6" i="109" s="1"/>
  <c r="AY12" i="109"/>
  <c r="AY43" i="116"/>
  <c r="AY8" i="119"/>
  <c r="AY16" i="119" s="1"/>
  <c r="AY13" i="109" s="1"/>
  <c r="AM41" i="113"/>
  <c r="AN22" i="122"/>
  <c r="AU27" i="109"/>
  <c r="AK24" i="122"/>
  <c r="AJ30" i="113"/>
  <c r="AJ29" i="113" s="1"/>
  <c r="AV11" i="113"/>
  <c r="AV17" i="113"/>
  <c r="AX13" i="109"/>
  <c r="AU14" i="109"/>
  <c r="AU35" i="109"/>
  <c r="AV6" i="122"/>
  <c r="AU9" i="113"/>
  <c r="AU32" i="109"/>
  <c r="AM5" i="122"/>
  <c r="AL10" i="122"/>
  <c r="AK27" i="113"/>
  <c r="AV17" i="109"/>
  <c r="AW30" i="109"/>
  <c r="AW31" i="109"/>
  <c r="AQ46" i="109"/>
  <c r="AR8" i="122"/>
  <c r="AS18" i="113"/>
  <c r="AX6" i="109"/>
  <c r="AV37" i="109"/>
  <c r="AV18" i="113" s="1"/>
  <c r="AS38" i="109"/>
  <c r="AT13" i="122" s="1"/>
  <c r="AZ31" i="116"/>
  <c r="AY7" i="109"/>
  <c r="AY7" i="113" s="1"/>
  <c r="AZ34" i="116"/>
  <c r="AZ35" i="116" s="1"/>
  <c r="AZ42" i="116" s="1"/>
  <c r="AX6" i="122"/>
  <c r="AW35" i="109"/>
  <c r="AW14" i="109"/>
  <c r="AW16" i="109" s="1"/>
  <c r="AW9" i="113"/>
  <c r="AT33" i="113" l="1"/>
  <c r="AT20" i="113"/>
  <c r="AU37" i="109"/>
  <c r="AU18" i="113" s="1"/>
  <c r="AW37" i="109"/>
  <c r="AW18" i="113" s="1"/>
  <c r="AT16" i="122"/>
  <c r="AS7" i="123"/>
  <c r="AS33" i="113"/>
  <c r="AT7" i="123"/>
  <c r="AW11" i="113"/>
  <c r="AY9" i="109"/>
  <c r="AY6" i="113"/>
  <c r="AX25" i="109"/>
  <c r="AX27" i="109" s="1"/>
  <c r="AX19" i="119"/>
  <c r="AP21" i="122"/>
  <c r="AQ20" i="122"/>
  <c r="AO40" i="113"/>
  <c r="AU16" i="109"/>
  <c r="AY11" i="119"/>
  <c r="AY14" i="119"/>
  <c r="AX30" i="109"/>
  <c r="AX31" i="109"/>
  <c r="AN41" i="113"/>
  <c r="AO22" i="122"/>
  <c r="AX9" i="109"/>
  <c r="AX6" i="113"/>
  <c r="AU28" i="113"/>
  <c r="AU17" i="113"/>
  <c r="AR5" i="123"/>
  <c r="AR23" i="113"/>
  <c r="AT46" i="109"/>
  <c r="AZ12" i="109"/>
  <c r="AZ6" i="119"/>
  <c r="AZ5" i="109"/>
  <c r="AZ6" i="109" s="1"/>
  <c r="AZ8" i="119"/>
  <c r="AZ16" i="119" s="1"/>
  <c r="AZ43" i="116"/>
  <c r="AM10" i="122"/>
  <c r="AN5" i="122"/>
  <c r="AL27" i="113"/>
  <c r="AW17" i="109"/>
  <c r="AT36" i="113"/>
  <c r="AT35" i="113" s="1"/>
  <c r="AV12" i="113"/>
  <c r="AV13" i="113" s="1"/>
  <c r="BA31" i="116"/>
  <c r="AZ7" i="109"/>
  <c r="AZ7" i="113" s="1"/>
  <c r="BA34" i="116"/>
  <c r="BA35" i="116" s="1"/>
  <c r="BA42" i="116" s="1"/>
  <c r="AQ6" i="123"/>
  <c r="AS8" i="122"/>
  <c r="AR6" i="123" s="1"/>
  <c r="AW28" i="113"/>
  <c r="AS19" i="113"/>
  <c r="AQ22" i="113"/>
  <c r="AQ48" i="109"/>
  <c r="AL24" i="122"/>
  <c r="AK30" i="113"/>
  <c r="AK29" i="113" s="1"/>
  <c r="AV38" i="109"/>
  <c r="AW17" i="113"/>
  <c r="AS39" i="109"/>
  <c r="AS12" i="113"/>
  <c r="AS13" i="113" s="1"/>
  <c r="AU38" i="109" l="1"/>
  <c r="AU19" i="113" s="1"/>
  <c r="AW38" i="109"/>
  <c r="AW19" i="113" s="1"/>
  <c r="AS43" i="109"/>
  <c r="AS20" i="113"/>
  <c r="AV19" i="113"/>
  <c r="AW13" i="122"/>
  <c r="BA12" i="109"/>
  <c r="BA5" i="109"/>
  <c r="BA6" i="109" s="1"/>
  <c r="BA6" i="119"/>
  <c r="BA8" i="119"/>
  <c r="BA16" i="119" s="1"/>
  <c r="BA13" i="109" s="1"/>
  <c r="BA43" i="116"/>
  <c r="AV39" i="109"/>
  <c r="AR8" i="123"/>
  <c r="AR19" i="123" s="1"/>
  <c r="AX14" i="109"/>
  <c r="AX35" i="109"/>
  <c r="AY6" i="122"/>
  <c r="AX9" i="113"/>
  <c r="AU11" i="113"/>
  <c r="AU17" i="109"/>
  <c r="AX32" i="109"/>
  <c r="AO5" i="122"/>
  <c r="AN10" i="122"/>
  <c r="AM27" i="113"/>
  <c r="AZ13" i="109"/>
  <c r="AT22" i="113"/>
  <c r="AT48" i="109"/>
  <c r="AY19" i="119"/>
  <c r="AY32" i="109" s="1"/>
  <c r="AY25" i="109"/>
  <c r="AY27" i="109" s="1"/>
  <c r="AX17" i="113"/>
  <c r="AX13" i="122"/>
  <c r="AS36" i="113"/>
  <c r="AS35" i="113" s="1"/>
  <c r="BB31" i="116"/>
  <c r="BA7" i="109"/>
  <c r="BA7" i="113" s="1"/>
  <c r="BB34" i="116"/>
  <c r="AM24" i="122"/>
  <c r="AL30" i="113"/>
  <c r="AL29" i="113" s="1"/>
  <c r="AZ9" i="109"/>
  <c r="AZ6" i="113"/>
  <c r="AY30" i="109"/>
  <c r="AY31" i="109"/>
  <c r="AR20" i="122"/>
  <c r="AQ21" i="122"/>
  <c r="AP40" i="113"/>
  <c r="E20" i="122"/>
  <c r="E40" i="113" s="1"/>
  <c r="AQ5" i="123"/>
  <c r="AQ23" i="113"/>
  <c r="AW39" i="109"/>
  <c r="AW12" i="113"/>
  <c r="AW13" i="113" s="1"/>
  <c r="AZ11" i="119"/>
  <c r="AZ14" i="119"/>
  <c r="AO41" i="113"/>
  <c r="AP22" i="122"/>
  <c r="AY35" i="109"/>
  <c r="AZ6" i="122"/>
  <c r="AY14" i="109"/>
  <c r="AY16" i="109" s="1"/>
  <c r="AY17" i="109" s="1"/>
  <c r="AY9" i="113"/>
  <c r="AV13" i="122" l="1"/>
  <c r="AV16" i="122" s="1"/>
  <c r="AX37" i="109"/>
  <c r="AX38" i="109" s="1"/>
  <c r="BB7" i="109"/>
  <c r="F31" i="116"/>
  <c r="AW7" i="123"/>
  <c r="AX16" i="122"/>
  <c r="AW33" i="113"/>
  <c r="AU39" i="109"/>
  <c r="AU12" i="113"/>
  <c r="AU13" i="113" s="1"/>
  <c r="AV43" i="109"/>
  <c r="AV20" i="113"/>
  <c r="BA9" i="109"/>
  <c r="BA6" i="113"/>
  <c r="AT5" i="123"/>
  <c r="AT23" i="113"/>
  <c r="AX16" i="109"/>
  <c r="AZ25" i="109"/>
  <c r="AZ27" i="109" s="1"/>
  <c r="AZ19" i="119"/>
  <c r="AZ32" i="109" s="1"/>
  <c r="AY12" i="113"/>
  <c r="AY13" i="113" s="1"/>
  <c r="AZ31" i="109"/>
  <c r="AZ30" i="109"/>
  <c r="AP41" i="113"/>
  <c r="E21" i="122"/>
  <c r="E41" i="113" s="1"/>
  <c r="AQ22" i="122"/>
  <c r="E22" i="122" s="1"/>
  <c r="BB35" i="116"/>
  <c r="F34" i="116"/>
  <c r="AN24" i="122"/>
  <c r="AM30" i="113"/>
  <c r="AM29" i="113" s="1"/>
  <c r="AU7" i="123"/>
  <c r="AX28" i="113"/>
  <c r="AW16" i="122"/>
  <c r="AV33" i="113"/>
  <c r="AT8" i="122"/>
  <c r="AS46" i="109"/>
  <c r="AY37" i="109"/>
  <c r="AY18" i="113" s="1"/>
  <c r="AY11" i="113"/>
  <c r="AY28" i="113"/>
  <c r="AW43" i="109"/>
  <c r="AW20" i="113"/>
  <c r="AQ8" i="123"/>
  <c r="AR21" i="122"/>
  <c r="AS20" i="122"/>
  <c r="AQ40" i="113"/>
  <c r="AZ35" i="109"/>
  <c r="BA6" i="122"/>
  <c r="AZ14" i="109"/>
  <c r="AZ16" i="109" s="1"/>
  <c r="AZ9" i="113"/>
  <c r="AY17" i="113"/>
  <c r="AP5" i="122"/>
  <c r="AO10" i="122"/>
  <c r="AN27" i="113"/>
  <c r="BA14" i="119"/>
  <c r="BA11" i="119"/>
  <c r="AU33" i="113" l="1"/>
  <c r="AV7" i="123"/>
  <c r="AY38" i="109"/>
  <c r="AY19" i="113" s="1"/>
  <c r="AX18" i="113"/>
  <c r="AZ11" i="113"/>
  <c r="AZ17" i="109"/>
  <c r="BA25" i="109"/>
  <c r="BA27" i="109" s="1"/>
  <c r="BA19" i="119"/>
  <c r="BA32" i="109" s="1"/>
  <c r="AQ41" i="113"/>
  <c r="AR22" i="122"/>
  <c r="AY39" i="109"/>
  <c r="C7" i="109"/>
  <c r="C7" i="113" s="1"/>
  <c r="BB7" i="113"/>
  <c r="F7" i="109"/>
  <c r="F7" i="113" s="1"/>
  <c r="AZ28" i="113"/>
  <c r="AS21" i="122"/>
  <c r="AR40" i="113"/>
  <c r="AO24" i="122"/>
  <c r="AN30" i="113"/>
  <c r="AN29" i="113" s="1"/>
  <c r="AS22" i="113"/>
  <c r="AS48" i="109"/>
  <c r="AT20" i="122" s="1"/>
  <c r="AV36" i="113"/>
  <c r="AV35" i="113" s="1"/>
  <c r="AU36" i="113"/>
  <c r="AU35" i="113" s="1"/>
  <c r="BA31" i="109"/>
  <c r="BA30" i="109"/>
  <c r="AQ5" i="122"/>
  <c r="AP10" i="122"/>
  <c r="AO27" i="113"/>
  <c r="AW46" i="109"/>
  <c r="AS6" i="123"/>
  <c r="AU8" i="122"/>
  <c r="AT6" i="123" s="1"/>
  <c r="AT8" i="123" s="1"/>
  <c r="AT19" i="123" s="1"/>
  <c r="C35" i="116"/>
  <c r="BB42" i="116"/>
  <c r="F35" i="116"/>
  <c r="AZ37" i="109"/>
  <c r="AZ18" i="113" s="1"/>
  <c r="AY13" i="122"/>
  <c r="AX11" i="113"/>
  <c r="AX17" i="109"/>
  <c r="BA35" i="109"/>
  <c r="BB6" i="122"/>
  <c r="BA14" i="109"/>
  <c r="BA16" i="109" s="1"/>
  <c r="BA17" i="109" s="1"/>
  <c r="BA9" i="113"/>
  <c r="AW36" i="113"/>
  <c r="AW35" i="113" s="1"/>
  <c r="AX19" i="113"/>
  <c r="AQ19" i="123"/>
  <c r="AZ17" i="113"/>
  <c r="AV46" i="109"/>
  <c r="AU43" i="109"/>
  <c r="AU20" i="113"/>
  <c r="AZ13" i="122" l="1"/>
  <c r="AY7" i="123" s="1"/>
  <c r="AZ38" i="109"/>
  <c r="AZ19" i="113" s="1"/>
  <c r="AY43" i="109"/>
  <c r="AY20" i="113"/>
  <c r="BA17" i="113"/>
  <c r="BA37" i="109"/>
  <c r="BA18" i="113" s="1"/>
  <c r="AT21" i="122"/>
  <c r="AU20" i="122"/>
  <c r="AS40" i="113"/>
  <c r="AZ12" i="113"/>
  <c r="AZ13" i="113" s="1"/>
  <c r="AU46" i="109"/>
  <c r="AV8" i="122"/>
  <c r="AX7" i="123"/>
  <c r="AY16" i="122"/>
  <c r="AX33" i="113"/>
  <c r="AW22" i="113"/>
  <c r="AW48" i="109"/>
  <c r="BA12" i="113"/>
  <c r="BA13" i="113" s="1"/>
  <c r="AX39" i="109"/>
  <c r="AX12" i="113"/>
  <c r="AX13" i="113" s="1"/>
  <c r="BA11" i="113"/>
  <c r="AR41" i="113"/>
  <c r="AS22" i="122"/>
  <c r="AR5" i="122"/>
  <c r="AQ10" i="122"/>
  <c r="AP27" i="113"/>
  <c r="E5" i="122"/>
  <c r="E27" i="113" s="1"/>
  <c r="D10" i="7" s="1"/>
  <c r="AV22" i="113"/>
  <c r="AV48" i="109"/>
  <c r="BA28" i="113"/>
  <c r="BB6" i="119"/>
  <c r="BB5" i="109"/>
  <c r="BB12" i="109"/>
  <c r="C42" i="116"/>
  <c r="C43" i="116" s="1"/>
  <c r="BB8" i="119"/>
  <c r="BB43" i="116"/>
  <c r="F42" i="116"/>
  <c r="F43" i="116" s="1"/>
  <c r="AY33" i="113"/>
  <c r="AP24" i="122"/>
  <c r="AO30" i="113"/>
  <c r="AO29" i="113" s="1"/>
  <c r="AS5" i="123"/>
  <c r="AS23" i="113"/>
  <c r="AZ39" i="109" l="1"/>
  <c r="BA13" i="122"/>
  <c r="AZ16" i="122"/>
  <c r="AY36" i="113" s="1"/>
  <c r="AY35" i="113" s="1"/>
  <c r="AX36" i="113"/>
  <c r="AX35" i="113" s="1"/>
  <c r="AU22" i="113"/>
  <c r="AU48" i="109"/>
  <c r="AV20" i="122" s="1"/>
  <c r="AU21" i="122"/>
  <c r="AT40" i="113"/>
  <c r="AW5" i="123"/>
  <c r="AW23" i="113"/>
  <c r="AS41" i="113"/>
  <c r="AT22" i="122"/>
  <c r="BB16" i="119"/>
  <c r="F8" i="119"/>
  <c r="BB14" i="119"/>
  <c r="BB11" i="119"/>
  <c r="F6" i="119"/>
  <c r="BA16" i="122"/>
  <c r="AZ7" i="123"/>
  <c r="AZ33" i="113"/>
  <c r="AV5" i="123"/>
  <c r="AV23" i="113"/>
  <c r="AQ24" i="122"/>
  <c r="E24" i="122" s="1"/>
  <c r="AP30" i="113"/>
  <c r="AP29" i="113" s="1"/>
  <c r="E10" i="122"/>
  <c r="E30" i="113" s="1"/>
  <c r="E29" i="113" s="1"/>
  <c r="AX43" i="109"/>
  <c r="AX20" i="113"/>
  <c r="AZ43" i="109"/>
  <c r="AZ20" i="113"/>
  <c r="C5" i="109"/>
  <c r="BB6" i="109"/>
  <c r="F5" i="109"/>
  <c r="AS8" i="123"/>
  <c r="C12" i="109"/>
  <c r="F12" i="109"/>
  <c r="AS5" i="122"/>
  <c r="AR10" i="122"/>
  <c r="AQ27" i="113"/>
  <c r="AU6" i="123"/>
  <c r="AW8" i="122"/>
  <c r="BA38" i="109"/>
  <c r="AY46" i="109"/>
  <c r="AS19" i="123" l="1"/>
  <c r="AZ36" i="113"/>
  <c r="AZ35" i="113" s="1"/>
  <c r="AT41" i="113"/>
  <c r="AU22" i="122"/>
  <c r="AY22" i="113"/>
  <c r="AY48" i="109"/>
  <c r="AZ46" i="109"/>
  <c r="BB13" i="109"/>
  <c r="C16" i="119"/>
  <c r="F16" i="119"/>
  <c r="BA19" i="113"/>
  <c r="BB13" i="122"/>
  <c r="BA39" i="109"/>
  <c r="AR24" i="122"/>
  <c r="AQ30" i="113"/>
  <c r="AQ29" i="113" s="1"/>
  <c r="BB9" i="109"/>
  <c r="C6" i="109"/>
  <c r="C6" i="113" s="1"/>
  <c r="BB6" i="113"/>
  <c r="F6" i="109"/>
  <c r="F6" i="113" s="1"/>
  <c r="AX46" i="109"/>
  <c r="BB30" i="109"/>
  <c r="BB31" i="109"/>
  <c r="F11" i="119"/>
  <c r="AU5" i="123"/>
  <c r="AU23" i="113"/>
  <c r="AV6" i="123"/>
  <c r="AV8" i="123" s="1"/>
  <c r="AV19" i="123" s="1"/>
  <c r="AX8" i="122"/>
  <c r="AW6" i="123" s="1"/>
  <c r="AW8" i="123" s="1"/>
  <c r="AW19" i="123" s="1"/>
  <c r="AS10" i="122"/>
  <c r="AT5" i="122"/>
  <c r="AR27" i="113"/>
  <c r="BB25" i="109"/>
  <c r="BB19" i="119"/>
  <c r="C14" i="119"/>
  <c r="F14" i="119"/>
  <c r="AV21" i="122"/>
  <c r="AW20" i="122"/>
  <c r="AU40" i="113"/>
  <c r="AY8" i="122" l="1"/>
  <c r="AZ8" i="122" s="1"/>
  <c r="AT10" i="122"/>
  <c r="AU5" i="122"/>
  <c r="AS27" i="113"/>
  <c r="AX22" i="113"/>
  <c r="AX48" i="109"/>
  <c r="BC6" i="122"/>
  <c r="BB14" i="109"/>
  <c r="BB16" i="109" s="1"/>
  <c r="BB35" i="109"/>
  <c r="C9" i="109"/>
  <c r="C9" i="113" s="1"/>
  <c r="B7" i="7" s="1"/>
  <c r="BB9" i="113"/>
  <c r="F9" i="109"/>
  <c r="F9" i="113" s="1"/>
  <c r="E7" i="7" s="1"/>
  <c r="C13" i="109"/>
  <c r="F13" i="109"/>
  <c r="AU41" i="113"/>
  <c r="AV22" i="122"/>
  <c r="BB27" i="109"/>
  <c r="C25" i="109"/>
  <c r="F25" i="109"/>
  <c r="AS24" i="122"/>
  <c r="AR30" i="113"/>
  <c r="AR29" i="113" s="1"/>
  <c r="C30" i="109"/>
  <c r="F30" i="109"/>
  <c r="AX20" i="122"/>
  <c r="AW21" i="122"/>
  <c r="AV40" i="113"/>
  <c r="BB32" i="109"/>
  <c r="C19" i="119"/>
  <c r="F19" i="119"/>
  <c r="C31" i="109"/>
  <c r="F31" i="109"/>
  <c r="BA7" i="123"/>
  <c r="BB16" i="122"/>
  <c r="BA33" i="113"/>
  <c r="AU8" i="123"/>
  <c r="AZ22" i="113"/>
  <c r="AZ48" i="109"/>
  <c r="AX6" i="123"/>
  <c r="BA43" i="109"/>
  <c r="BA20" i="113"/>
  <c r="AY5" i="123"/>
  <c r="AY23" i="113"/>
  <c r="BB37" i="109" l="1"/>
  <c r="AY6" i="123"/>
  <c r="AY8" i="123" s="1"/>
  <c r="AY19" i="123" s="1"/>
  <c r="BA8" i="122"/>
  <c r="AZ6" i="123" s="1"/>
  <c r="F7" i="7"/>
  <c r="F6" i="122"/>
  <c r="F28" i="113" s="1"/>
  <c r="BB28" i="113"/>
  <c r="C16" i="109"/>
  <c r="C11" i="113" s="1"/>
  <c r="BB11" i="113"/>
  <c r="F16" i="109"/>
  <c r="F11" i="113" s="1"/>
  <c r="C14" i="109"/>
  <c r="F14" i="109"/>
  <c r="AX21" i="122"/>
  <c r="AY20" i="122"/>
  <c r="AW40" i="113"/>
  <c r="C27" i="109"/>
  <c r="C17" i="113" s="1"/>
  <c r="BB17" i="113"/>
  <c r="BB38" i="109"/>
  <c r="F27" i="109"/>
  <c r="F17" i="113" s="1"/>
  <c r="AU19" i="123"/>
  <c r="AV5" i="122" s="1"/>
  <c r="C32" i="109"/>
  <c r="F32" i="109"/>
  <c r="BB17" i="109"/>
  <c r="AX5" i="123"/>
  <c r="AX23" i="113"/>
  <c r="AU10" i="122"/>
  <c r="AT27" i="113"/>
  <c r="BA36" i="113"/>
  <c r="BA35" i="113" s="1"/>
  <c r="AV41" i="113"/>
  <c r="AW22" i="122"/>
  <c r="BA46" i="109"/>
  <c r="BB8" i="122"/>
  <c r="BA6" i="123" s="1"/>
  <c r="AZ5" i="123"/>
  <c r="AZ23" i="113"/>
  <c r="C37" i="109"/>
  <c r="C18" i="113" s="1"/>
  <c r="BB18" i="113"/>
  <c r="F37" i="109"/>
  <c r="F18" i="113" s="1"/>
  <c r="C35" i="109"/>
  <c r="E35" i="109"/>
  <c r="F35" i="109"/>
  <c r="AT24" i="122"/>
  <c r="AS30" i="113"/>
  <c r="AS29" i="113" s="1"/>
  <c r="AZ8" i="123" l="1"/>
  <c r="AZ19" i="123" s="1"/>
  <c r="C38" i="109"/>
  <c r="C19" i="113" s="1"/>
  <c r="BB19" i="113"/>
  <c r="F38" i="109"/>
  <c r="F19" i="113" s="1"/>
  <c r="AZ20" i="122"/>
  <c r="AY21" i="122"/>
  <c r="AX40" i="113"/>
  <c r="AV10" i="122"/>
  <c r="AW5" i="122"/>
  <c r="AU27" i="113"/>
  <c r="AX8" i="123"/>
  <c r="AW41" i="113"/>
  <c r="AX22" i="122"/>
  <c r="AU24" i="122"/>
  <c r="AT30" i="113"/>
  <c r="AT29" i="113" s="1"/>
  <c r="BB39" i="109"/>
  <c r="C17" i="109"/>
  <c r="C12" i="113" s="1"/>
  <c r="C13" i="113" s="1"/>
  <c r="BB12" i="113"/>
  <c r="BB13" i="113" s="1"/>
  <c r="F17" i="109"/>
  <c r="F12" i="113" s="1"/>
  <c r="F13" i="113" s="1"/>
  <c r="BA22" i="113"/>
  <c r="BA48" i="109"/>
  <c r="BC13" i="122"/>
  <c r="AV24" i="122" l="1"/>
  <c r="AU30" i="113"/>
  <c r="AU29" i="113" s="1"/>
  <c r="BB43" i="109"/>
  <c r="C39" i="109"/>
  <c r="C20" i="113" s="1"/>
  <c r="B8" i="7" s="1"/>
  <c r="BB20" i="113"/>
  <c r="F39" i="109"/>
  <c r="F20" i="113" s="1"/>
  <c r="E8" i="7" s="1"/>
  <c r="AX5" i="122"/>
  <c r="AW10" i="122"/>
  <c r="AV27" i="113"/>
  <c r="BA20" i="122"/>
  <c r="AZ21" i="122"/>
  <c r="AY40" i="113"/>
  <c r="BB7" i="123"/>
  <c r="BC16" i="122"/>
  <c r="F13" i="122"/>
  <c r="F33" i="113" s="1"/>
  <c r="BB33" i="113"/>
  <c r="AX19" i="123"/>
  <c r="BA5" i="123"/>
  <c r="BA8" i="123" s="1"/>
  <c r="BA19" i="123" s="1"/>
  <c r="BA23" i="113"/>
  <c r="AX41" i="113"/>
  <c r="AY22" i="122"/>
  <c r="AY41" i="113" l="1"/>
  <c r="AZ22" i="122"/>
  <c r="AX10" i="122"/>
  <c r="AY5" i="122"/>
  <c r="AW27" i="113"/>
  <c r="BB46" i="109"/>
  <c r="BC8" i="122"/>
  <c r="C43" i="109"/>
  <c r="E43" i="109"/>
  <c r="F43" i="109"/>
  <c r="F16" i="122"/>
  <c r="F36" i="113" s="1"/>
  <c r="F35" i="113" s="1"/>
  <c r="BB36" i="113"/>
  <c r="BB35" i="113" s="1"/>
  <c r="BA21" i="122"/>
  <c r="BB20" i="122"/>
  <c r="AZ40" i="113"/>
  <c r="C7" i="123"/>
  <c r="E7" i="123"/>
  <c r="F7" i="123"/>
  <c r="AW24" i="122"/>
  <c r="AV30" i="113"/>
  <c r="AV29" i="113" s="1"/>
  <c r="F8" i="7"/>
  <c r="BB21" i="122" l="1"/>
  <c r="BA40" i="113"/>
  <c r="F8" i="122"/>
  <c r="BB6" i="123"/>
  <c r="AX24" i="122"/>
  <c r="AW30" i="113"/>
  <c r="AW29" i="113" s="1"/>
  <c r="AZ5" i="122"/>
  <c r="AY10" i="122"/>
  <c r="AX27" i="113"/>
  <c r="AZ41" i="113"/>
  <c r="BA22" i="122"/>
  <c r="C46" i="109"/>
  <c r="C22" i="113" s="1"/>
  <c r="BB22" i="113"/>
  <c r="E46" i="109"/>
  <c r="E22" i="113" s="1"/>
  <c r="F46" i="109"/>
  <c r="F22" i="113" s="1"/>
  <c r="BB48" i="109"/>
  <c r="BC20" i="122" s="1"/>
  <c r="BC21" i="122" l="1"/>
  <c r="F20" i="122"/>
  <c r="F40" i="113" s="1"/>
  <c r="BB40" i="113"/>
  <c r="BA5" i="122"/>
  <c r="AZ10" i="122"/>
  <c r="AY27" i="113"/>
  <c r="BB5" i="123"/>
  <c r="C48" i="109"/>
  <c r="C23" i="113" s="1"/>
  <c r="B9" i="7" s="1"/>
  <c r="BB23" i="113"/>
  <c r="E48" i="109"/>
  <c r="E23" i="113" s="1"/>
  <c r="D9" i="7" s="1"/>
  <c r="F48" i="109"/>
  <c r="F23" i="113" s="1"/>
  <c r="E9" i="7" s="1"/>
  <c r="AY24" i="122"/>
  <c r="AX30" i="113"/>
  <c r="AX29" i="113" s="1"/>
  <c r="C6" i="123"/>
  <c r="E6" i="123"/>
  <c r="F6" i="123"/>
  <c r="BA41" i="113"/>
  <c r="BB22" i="122"/>
  <c r="F9" i="7" l="1"/>
  <c r="BA10" i="122"/>
  <c r="BB5" i="122"/>
  <c r="AZ27" i="113"/>
  <c r="BB8" i="123"/>
  <c r="C5" i="123"/>
  <c r="E5" i="123"/>
  <c r="F5" i="123"/>
  <c r="AZ24" i="122"/>
  <c r="AY30" i="113"/>
  <c r="AY29" i="113" s="1"/>
  <c r="F21" i="122"/>
  <c r="F41" i="113" s="1"/>
  <c r="BB41" i="113"/>
  <c r="BC22" i="122"/>
  <c r="F22" i="122" s="1"/>
  <c r="BB10" i="122" l="1"/>
  <c r="BA27" i="113"/>
  <c r="BB19" i="123"/>
  <c r="BC5" i="122" s="1"/>
  <c r="C8" i="123"/>
  <c r="E8" i="123"/>
  <c r="F8" i="123"/>
  <c r="BA24" i="122"/>
  <c r="AZ30" i="113"/>
  <c r="AZ29" i="113" s="1"/>
  <c r="BC10" i="122" l="1"/>
  <c r="F5" i="122"/>
  <c r="F27" i="113" s="1"/>
  <c r="E10" i="7" s="1"/>
  <c r="BB27" i="113"/>
  <c r="C19" i="123"/>
  <c r="E19" i="123"/>
  <c r="F19" i="123"/>
  <c r="BB24" i="122"/>
  <c r="BA30" i="113"/>
  <c r="BA29" i="113" s="1"/>
  <c r="F10" i="7" l="1"/>
  <c r="BC24" i="122"/>
  <c r="F24" i="122" s="1"/>
  <c r="F10" i="122"/>
  <c r="F30" i="113" s="1"/>
  <c r="F29" i="113" s="1"/>
  <c r="BB30" i="113"/>
  <c r="BB29" i="113" s="1"/>
</calcChain>
</file>

<file path=xl/sharedStrings.xml><?xml version="1.0" encoding="utf-8"?>
<sst xmlns="http://schemas.openxmlformats.org/spreadsheetml/2006/main" count="672" uniqueCount="239">
  <si>
    <t>Gross Profit</t>
  </si>
  <si>
    <t>Net Income</t>
  </si>
  <si>
    <t>Revenue</t>
  </si>
  <si>
    <t>Gross Margin</t>
  </si>
  <si>
    <t>EBITDA</t>
  </si>
  <si>
    <t>Notes</t>
  </si>
  <si>
    <t>Fixed Assets</t>
  </si>
  <si>
    <t>Type</t>
  </si>
  <si>
    <t>Location</t>
  </si>
  <si>
    <t>Start Date</t>
  </si>
  <si>
    <t>End Date</t>
  </si>
  <si>
    <t>Total</t>
  </si>
  <si>
    <t>Accounts Receivable</t>
  </si>
  <si>
    <t>Other Assets</t>
  </si>
  <si>
    <t>Liabilities</t>
  </si>
  <si>
    <t>Accounts Payable</t>
  </si>
  <si>
    <t>Total Liabilities</t>
  </si>
  <si>
    <t>Equity</t>
  </si>
  <si>
    <t>Total Equity</t>
  </si>
  <si>
    <t>Cash</t>
  </si>
  <si>
    <t>Department</t>
  </si>
  <si>
    <t>Total Revenue</t>
  </si>
  <si>
    <t>Balance Sheet</t>
  </si>
  <si>
    <t>Retained Earnings</t>
  </si>
  <si>
    <t>Investing Cash Flow</t>
  </si>
  <si>
    <t>Financing Cash Flow</t>
  </si>
  <si>
    <t>Net Change in Cash</t>
  </si>
  <si>
    <t>plug</t>
  </si>
  <si>
    <t>First model month end</t>
  </si>
  <si>
    <t>Total Operating Cash Flow</t>
  </si>
  <si>
    <t>Total Investing Cash Flow</t>
  </si>
  <si>
    <t>Total Financing Cash Flow</t>
  </si>
  <si>
    <t>Health care / employee</t>
  </si>
  <si>
    <t>Payroll tax % of salary</t>
  </si>
  <si>
    <t>Name</t>
  </si>
  <si>
    <t>Title</t>
  </si>
  <si>
    <t>CA</t>
  </si>
  <si>
    <t>Full Time</t>
  </si>
  <si>
    <t>Corporate</t>
  </si>
  <si>
    <t>CEO</t>
  </si>
  <si>
    <t>Finance</t>
  </si>
  <si>
    <t>Office Manager</t>
  </si>
  <si>
    <t>Staffing</t>
  </si>
  <si>
    <t>CFO</t>
  </si>
  <si>
    <t xml:space="preserve"> </t>
  </si>
  <si>
    <t>Interest Expense</t>
  </si>
  <si>
    <t/>
  </si>
  <si>
    <t>Net Ordinary Income (EBITDA)</t>
  </si>
  <si>
    <t>Yearly</t>
  </si>
  <si>
    <t>Lookup</t>
  </si>
  <si>
    <t>Assets</t>
  </si>
  <si>
    <t>Total Assets</t>
  </si>
  <si>
    <t>Other Liabilities</t>
  </si>
  <si>
    <t>Other Revenue</t>
  </si>
  <si>
    <t>Operating Expenses</t>
  </si>
  <si>
    <t>Total Operating Expenses</t>
  </si>
  <si>
    <t>Monthly-&gt;</t>
  </si>
  <si>
    <t>Hosting</t>
  </si>
  <si>
    <t>Other Cost of Revenue</t>
  </si>
  <si>
    <t>Total Cost of Revenue</t>
  </si>
  <si>
    <t>Product Development</t>
  </si>
  <si>
    <t>Customer Support</t>
  </si>
  <si>
    <t>Sales &amp; Marketing</t>
  </si>
  <si>
    <t>General &amp; Administrative</t>
  </si>
  <si>
    <t>Taxes</t>
  </si>
  <si>
    <t>Depreciation Expense</t>
  </si>
  <si>
    <t>Amortization Expense</t>
  </si>
  <si>
    <t>Company Debt</t>
  </si>
  <si>
    <t>Total Liabilities &amp; Equity</t>
  </si>
  <si>
    <t>Hosting Fees</t>
  </si>
  <si>
    <t>Setup &amp; Admin / mo</t>
  </si>
  <si>
    <t>Servers / mo</t>
  </si>
  <si>
    <t>Software / mo</t>
  </si>
  <si>
    <t>User Base</t>
  </si>
  <si>
    <t>Business Development</t>
  </si>
  <si>
    <t>Sr. Engineer</t>
  </si>
  <si>
    <t>Jr. Engineer</t>
  </si>
  <si>
    <t>Cust Support Rep</t>
  </si>
  <si>
    <t>Annual increase</t>
  </si>
  <si>
    <t>Business Analyst / Mgr</t>
  </si>
  <si>
    <t>Bus Dev Manager</t>
  </si>
  <si>
    <t>Total engineers by quarter</t>
  </si>
  <si>
    <t>Ratio of Jr. to Sr. Engineers</t>
  </si>
  <si>
    <t>Other Payroll</t>
  </si>
  <si>
    <t>Headcount</t>
  </si>
  <si>
    <t>Other Corporate</t>
  </si>
  <si>
    <t>Business Analysts / Mgrs</t>
  </si>
  <si>
    <t>Requests / cust support rep / day</t>
  </si>
  <si>
    <t>Salary/Bonus</t>
  </si>
  <si>
    <t>COO</t>
  </si>
  <si>
    <t>CTO</t>
  </si>
  <si>
    <t>VP of Product</t>
  </si>
  <si>
    <t>Product Manager 1</t>
  </si>
  <si>
    <t>Management</t>
  </si>
  <si>
    <t>Controller</t>
  </si>
  <si>
    <t>Product</t>
  </si>
  <si>
    <t>Sr Accountant 1</t>
  </si>
  <si>
    <t>Jr Accountant 1</t>
  </si>
  <si>
    <t>HR Manager</t>
  </si>
  <si>
    <t>General Counsel</t>
  </si>
  <si>
    <t>CMO / VP of Sales</t>
  </si>
  <si>
    <t>Payroll</t>
  </si>
  <si>
    <t>Total Headcount</t>
  </si>
  <si>
    <t>Total Payroll</t>
  </si>
  <si>
    <t>Staff (incl benefits, taxes)</t>
  </si>
  <si>
    <t>Other Prod Development Expense</t>
  </si>
  <si>
    <t>Total Product Development</t>
  </si>
  <si>
    <t>Total Sales &amp; Marketing</t>
  </si>
  <si>
    <t>IT Manager</t>
  </si>
  <si>
    <t>Marketing $</t>
  </si>
  <si>
    <t>Rent</t>
  </si>
  <si>
    <t>Rent / employee / mo</t>
  </si>
  <si>
    <t>Rent increase for expansion</t>
  </si>
  <si>
    <t>IT and phones</t>
  </si>
  <si>
    <t>T&amp;E</t>
  </si>
  <si>
    <t>T&amp;E as % of all payroll</t>
  </si>
  <si>
    <t>Legal</t>
  </si>
  <si>
    <t>Finance (incl audit)</t>
  </si>
  <si>
    <t>Legal $</t>
  </si>
  <si>
    <t>Finance $ (incl audit)</t>
  </si>
  <si>
    <t>Other G&amp;A</t>
  </si>
  <si>
    <t>Total General &amp; Administrative</t>
  </si>
  <si>
    <t>Insurance</t>
  </si>
  <si>
    <t>Dept Budgets (excl staff)</t>
  </si>
  <si>
    <t>Rates</t>
  </si>
  <si>
    <t>Cost per mille (CPM)</t>
  </si>
  <si>
    <t>Click-through rate (CTR)</t>
  </si>
  <si>
    <t>Outbound Marketing</t>
  </si>
  <si>
    <t>Financial Projection Assumptions</t>
  </si>
  <si>
    <t>Conversion rate</t>
  </si>
  <si>
    <t>Inbound Marketing</t>
  </si>
  <si>
    <t>Channel Partner Marketing</t>
  </si>
  <si>
    <t>Active partnerships</t>
  </si>
  <si>
    <t>Partnership info</t>
  </si>
  <si>
    <t>Outbound Marketing (e.g. banner ads)</t>
  </si>
  <si>
    <t>Other benefits / employee</t>
  </si>
  <si>
    <t>Inbound Marketing (e.g. social / twitter)</t>
  </si>
  <si>
    <t>ALL INPUTS IN YELLOW</t>
  </si>
  <si>
    <t>Company name</t>
  </si>
  <si>
    <t>Monthly spend in each quarter</t>
  </si>
  <si>
    <t>Monthly spend</t>
  </si>
  <si>
    <t>Sales price</t>
  </si>
  <si>
    <t>Expense Assumptions</t>
  </si>
  <si>
    <t>Summary</t>
  </si>
  <si>
    <t>Direct costs as % of sales price</t>
  </si>
  <si>
    <t>OB marketing spend</t>
  </si>
  <si>
    <t>Impressions purchased</t>
  </si>
  <si>
    <t>User click-throughs</t>
  </si>
  <si>
    <t>OB marketing sales</t>
  </si>
  <si>
    <t>OB marketing CAC (cust acq cost)</t>
  </si>
  <si>
    <t>IB marketing spend</t>
  </si>
  <si>
    <t>IB traffic</t>
  </si>
  <si>
    <t>Monthly traffic (site visits)</t>
  </si>
  <si>
    <t>IB marketing sales</t>
  </si>
  <si>
    <t>IB marketing CAC (cust acq cost)</t>
  </si>
  <si>
    <t>$ / sale to partner (fees)</t>
  </si>
  <si>
    <t>Partnership sales</t>
  </si>
  <si>
    <t>New partnerships in period</t>
  </si>
  <si>
    <t>From partnerships in ramp-up</t>
  </si>
  <si>
    <t>From mature partnerships</t>
  </si>
  <si>
    <t>Mature partnership annual growth (after ramp-up)</t>
  </si>
  <si>
    <t>Partnership fees</t>
  </si>
  <si>
    <t>Partnership marketing CAC (cust acq cost)</t>
  </si>
  <si>
    <t>Partnership marketing sales</t>
  </si>
  <si>
    <t>Virality</t>
  </si>
  <si>
    <t>Coefficent of virality (k)</t>
  </si>
  <si>
    <t>User Base Assumptions</t>
  </si>
  <si>
    <t>Sales / mo for each new partnership (3 mo ramp-up)</t>
  </si>
  <si>
    <t>Simple user base growth / attrition</t>
  </si>
  <si>
    <t>New users</t>
  </si>
  <si>
    <t>Invitations sent</t>
  </si>
  <si>
    <t>Viral sales</t>
  </si>
  <si>
    <t>(assumed same for all years)</t>
  </si>
  <si>
    <t>Marketing Driven Sales</t>
  </si>
  <si>
    <t>User Base Driven Sales</t>
  </si>
  <si>
    <t>(assumes cycle time of 1 month)</t>
  </si>
  <si>
    <t>Total CAC (cust acq cost)</t>
  </si>
  <si>
    <t>Total Sales</t>
  </si>
  <si>
    <t>Cost of Revenue (COGS)</t>
  </si>
  <si>
    <t>Product Revenue</t>
  </si>
  <si>
    <t>Subscription length (mos, 1 if none)</t>
  </si>
  <si>
    <t>(if &gt; 1, sales price used as monthly subscription rate)</t>
  </si>
  <si>
    <t>Sales to existing users / yr</t>
  </si>
  <si>
    <t>Sales to User Base</t>
  </si>
  <si>
    <t>Total user base</t>
  </si>
  <si>
    <t>Existing user sales</t>
  </si>
  <si>
    <t>Total active partnerships</t>
  </si>
  <si>
    <t>Income Statement</t>
  </si>
  <si>
    <t>Ad Sales Revenue</t>
  </si>
  <si>
    <t>Page views / active user / mo</t>
  </si>
  <si>
    <t>Ad Revenue</t>
  </si>
  <si>
    <t>Ad Revenue / 1,000 page views</t>
  </si>
  <si>
    <t>Each Additional</t>
  </si>
  <si>
    <t>Starting</t>
  </si>
  <si>
    <t>Insurance as % of revenue</t>
  </si>
  <si>
    <t>Product Development $</t>
  </si>
  <si>
    <t>Salary Levels (incl bonus)</t>
  </si>
  <si>
    <t>Product Development Staff</t>
  </si>
  <si>
    <t>Unit Economics by Year</t>
  </si>
  <si>
    <t>Business Analyst / Mgr Staff</t>
  </si>
  <si>
    <t>Total BA's / Mgrs by quarter</t>
  </si>
  <si>
    <t>Other Staff</t>
  </si>
  <si>
    <t>Sales per bus dev mgr</t>
  </si>
  <si>
    <t>Cust support reqs / 1k sales</t>
  </si>
  <si>
    <t>fully loaded</t>
  </si>
  <si>
    <t>Direct Costs</t>
  </si>
  <si>
    <t>Other Marketing Expense</t>
  </si>
  <si>
    <t>minimum / yr:</t>
  </si>
  <si>
    <t>Common and Preferred Stock</t>
  </si>
  <si>
    <t>Operating Cash Flow</t>
  </si>
  <si>
    <t>Current Liabilities (change in A/P and other liabilities)</t>
  </si>
  <si>
    <t>Fully Loaded</t>
  </si>
  <si>
    <t>Other Assumptions</t>
  </si>
  <si>
    <t>A/R at month end as % of monthly revenue</t>
  </si>
  <si>
    <t>A/P at month end as % of monthly COGS and OPEX</t>
  </si>
  <si>
    <t>assets - liabilities &amp; equity (should be zero)</t>
  </si>
  <si>
    <t>Interest rate on company debt</t>
  </si>
  <si>
    <t>Balance Sheet and Other</t>
  </si>
  <si>
    <t>Corporate tax rate</t>
  </si>
  <si>
    <t>Deferred Tax Asset</t>
  </si>
  <si>
    <t>Other Expenses</t>
  </si>
  <si>
    <t>Total Other Expenses</t>
  </si>
  <si>
    <t>Current Assets (change in A/R, deferred taxes, other assets)</t>
  </si>
  <si>
    <t>Debt Financing</t>
  </si>
  <si>
    <t>Projection Results ($ 000's)</t>
  </si>
  <si>
    <t>Revenue Assumptions</t>
  </si>
  <si>
    <t>Summary Financials ($ 000's)</t>
  </si>
  <si>
    <t>Cash Flow Statement</t>
  </si>
  <si>
    <t>Sales Forecast</t>
  </si>
  <si>
    <t>Staff Expense</t>
  </si>
  <si>
    <t>Average users over last 12 months</t>
  </si>
  <si>
    <t>Payroll processing / employee</t>
  </si>
  <si>
    <t>monthly sales</t>
  </si>
  <si>
    <t>At 10k</t>
  </si>
  <si>
    <t>10k sales</t>
  </si>
  <si>
    <t>Total sales from all channels</t>
  </si>
  <si>
    <t>IT and phones / employee / yr</t>
  </si>
  <si>
    <t>Invitations sent / new user</t>
  </si>
  <si>
    <t>BobCo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</si>
</sst>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0.0%"/>
    <numFmt numFmtId="168" formatCode="#,##0,"/>
    <numFmt numFmtId="169" formatCode="#&quot;:1&quot;"/>
    <numFmt numFmtId="170" formatCode="&quot;Q&quot;#"/>
    <numFmt numFmtId="171" formatCode="#,##0,;#,##0,;&quot;-&quot;"/>
  </numFmts>
  <fonts count="3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color rgb="FF00008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rgb="FF002060"/>
      <name val="Arial"/>
      <family val="2"/>
    </font>
    <font>
      <sz val="12"/>
      <color rgb="FF002060"/>
      <name val="Arial"/>
      <family val="2"/>
    </font>
    <font>
      <sz val="10"/>
      <color theme="0" tint="-0.249977111117893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3" applyNumberFormat="0" applyAlignment="0" applyProtection="0"/>
    <xf numFmtId="0" fontId="22" fillId="12" borderId="14" applyNumberFormat="0" applyAlignment="0" applyProtection="0"/>
    <xf numFmtId="0" fontId="23" fillId="12" borderId="13" applyNumberFormat="0" applyAlignment="0" applyProtection="0"/>
    <xf numFmtId="0" fontId="24" fillId="0" borderId="15" applyNumberFormat="0" applyFill="0" applyAlignment="0" applyProtection="0"/>
    <xf numFmtId="0" fontId="25" fillId="13" borderId="16" applyNumberFormat="0" applyAlignment="0" applyProtection="0"/>
    <xf numFmtId="0" fontId="26" fillId="0" borderId="0" applyNumberFormat="0" applyFill="0" applyBorder="0" applyAlignment="0" applyProtection="0"/>
    <xf numFmtId="0" fontId="13" fillId="14" borderId="17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29" fillId="38" borderId="0" applyNumberFormat="0" applyBorder="0" applyAlignment="0" applyProtection="0"/>
    <xf numFmtId="14" fontId="31" fillId="0" borderId="0" applyNumberFormat="0" applyBorder="0" applyAlignment="0" applyProtection="0"/>
    <xf numFmtId="0" fontId="32" fillId="0" borderId="0" applyNumberFormat="0" applyBorder="0" applyAlignment="0" applyProtection="0"/>
    <xf numFmtId="0" fontId="30" fillId="7" borderId="0" applyNumberFormat="0" applyAlignment="0" applyProtection="0"/>
    <xf numFmtId="0" fontId="5" fillId="4" borderId="0" applyNumberFormat="0" applyBorder="0" applyAlignment="0" applyProtection="0"/>
    <xf numFmtId="0" fontId="1" fillId="4" borderId="0" applyNumberFormat="0" applyAlignment="0" applyProtection="0"/>
    <xf numFmtId="9" fontId="1" fillId="0" borderId="0" applyFont="0" applyFill="0" applyBorder="0" applyAlignment="0" applyProtection="0"/>
    <xf numFmtId="41" fontId="1" fillId="2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4">
    <xf numFmtId="0" fontId="0" fillId="0" borderId="0" xfId="0"/>
    <xf numFmtId="0" fontId="1" fillId="0" borderId="0" xfId="0" applyFont="1"/>
    <xf numFmtId="0" fontId="1" fillId="0" borderId="0" xfId="0" applyFont="1" applyFill="1"/>
    <xf numFmtId="166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/>
    <xf numFmtId="0" fontId="5" fillId="0" borderId="0" xfId="0" applyFont="1" applyFill="1" applyBorder="1"/>
    <xf numFmtId="0" fontId="5" fillId="0" borderId="2" xfId="0" applyFont="1" applyFill="1" applyBorder="1"/>
    <xf numFmtId="0" fontId="1" fillId="0" borderId="2" xfId="0" applyFont="1" applyBorder="1"/>
    <xf numFmtId="0" fontId="5" fillId="4" borderId="3" xfId="0" applyFont="1" applyFill="1" applyBorder="1"/>
    <xf numFmtId="0" fontId="5" fillId="4" borderId="1" xfId="0" applyFont="1" applyFill="1" applyBorder="1"/>
    <xf numFmtId="166" fontId="1" fillId="2" borderId="7" xfId="0" applyNumberFormat="1" applyFont="1" applyFill="1" applyBorder="1"/>
    <xf numFmtId="166" fontId="1" fillId="2" borderId="8" xfId="0" applyNumberFormat="1" applyFont="1" applyFill="1" applyBorder="1"/>
    <xf numFmtId="0" fontId="0" fillId="0" borderId="5" xfId="0" applyFont="1" applyBorder="1"/>
    <xf numFmtId="166" fontId="1" fillId="0" borderId="0" xfId="0" applyNumberFormat="1" applyFont="1" applyFill="1" applyBorder="1"/>
    <xf numFmtId="0" fontId="0" fillId="0" borderId="4" xfId="0" applyFont="1" applyBorder="1"/>
    <xf numFmtId="165" fontId="7" fillId="0" borderId="0" xfId="0" applyNumberFormat="1" applyFont="1" applyFill="1" applyBorder="1" applyAlignment="1">
      <alignment horizontal="left"/>
    </xf>
    <xf numFmtId="0" fontId="8" fillId="3" borderId="7" xfId="0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 wrapText="1"/>
    </xf>
    <xf numFmtId="168" fontId="1" fillId="0" borderId="0" xfId="0" applyNumberFormat="1" applyFont="1" applyBorder="1"/>
    <xf numFmtId="168" fontId="1" fillId="0" borderId="0" xfId="0" applyNumberFormat="1" applyFont="1" applyBorder="1"/>
    <xf numFmtId="168" fontId="1" fillId="0" borderId="7" xfId="0" applyNumberFormat="1" applyFont="1" applyBorder="1"/>
    <xf numFmtId="168" fontId="1" fillId="0" borderId="2" xfId="0" applyNumberFormat="1" applyFont="1" applyBorder="1"/>
    <xf numFmtId="168" fontId="1" fillId="0" borderId="2" xfId="0" applyNumberFormat="1" applyFont="1" applyFill="1" applyBorder="1"/>
    <xf numFmtId="168" fontId="1" fillId="0" borderId="8" xfId="0" applyNumberFormat="1" applyFont="1" applyBorder="1"/>
    <xf numFmtId="14" fontId="10" fillId="0" borderId="0" xfId="0" applyNumberFormat="1" applyFont="1" applyBorder="1" applyAlignment="1">
      <alignment horizontal="left"/>
    </xf>
    <xf numFmtId="165" fontId="4" fillId="5" borderId="4" xfId="0" applyNumberFormat="1" applyFont="1" applyFill="1" applyBorder="1" applyAlignment="1">
      <alignment horizontal="left"/>
    </xf>
    <xf numFmtId="165" fontId="7" fillId="5" borderId="0" xfId="0" applyNumberFormat="1" applyFont="1" applyFill="1" applyBorder="1" applyAlignment="1">
      <alignment horizontal="left"/>
    </xf>
    <xf numFmtId="165" fontId="5" fillId="6" borderId="0" xfId="0" applyNumberFormat="1" applyFont="1" applyFill="1" applyBorder="1"/>
    <xf numFmtId="165" fontId="5" fillId="6" borderId="0" xfId="0" applyNumberFormat="1" applyFont="1" applyFill="1"/>
    <xf numFmtId="165" fontId="5" fillId="0" borderId="0" xfId="0" applyNumberFormat="1" applyFont="1" applyFill="1"/>
    <xf numFmtId="165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/>
    <xf numFmtId="0" fontId="5" fillId="0" borderId="0" xfId="0" applyNumberFormat="1" applyFont="1"/>
    <xf numFmtId="49" fontId="11" fillId="0" borderId="0" xfId="0" applyNumberFormat="1" applyFont="1" applyBorder="1"/>
    <xf numFmtId="0" fontId="5" fillId="0" borderId="4" xfId="0" applyNumberFormat="1" applyFont="1" applyBorder="1"/>
    <xf numFmtId="0" fontId="12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14" fontId="5" fillId="0" borderId="0" xfId="0" applyNumberFormat="1" applyFont="1"/>
    <xf numFmtId="165" fontId="0" fillId="0" borderId="0" xfId="0" applyNumberFormat="1" applyFont="1" applyFill="1"/>
    <xf numFmtId="166" fontId="5" fillId="0" borderId="4" xfId="0" applyNumberFormat="1" applyFont="1" applyFill="1" applyBorder="1"/>
    <xf numFmtId="166" fontId="5" fillId="0" borderId="0" xfId="0" applyNumberFormat="1" applyFont="1" applyFill="1" applyBorder="1"/>
    <xf numFmtId="166" fontId="1" fillId="2" borderId="0" xfId="0" applyNumberFormat="1" applyFont="1" applyFill="1" applyBorder="1"/>
    <xf numFmtId="0" fontId="1" fillId="2" borderId="0" xfId="0" applyFont="1" applyFill="1" applyBorder="1"/>
    <xf numFmtId="0" fontId="1" fillId="0" borderId="5" xfId="0" applyFont="1" applyBorder="1"/>
    <xf numFmtId="165" fontId="1" fillId="0" borderId="0" xfId="0" applyNumberFormat="1" applyFont="1" applyBorder="1" applyAlignment="1">
      <alignment horizontal="left" indent="1"/>
    </xf>
    <xf numFmtId="0" fontId="1" fillId="0" borderId="4" xfId="0" applyFont="1" applyBorder="1"/>
    <xf numFmtId="166" fontId="1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Border="1"/>
    <xf numFmtId="165" fontId="1" fillId="0" borderId="0" xfId="0" applyNumberFormat="1" applyFont="1"/>
    <xf numFmtId="14" fontId="1" fillId="0" borderId="0" xfId="0" applyNumberFormat="1" applyFont="1"/>
    <xf numFmtId="165" fontId="1" fillId="0" borderId="0" xfId="0" applyNumberFormat="1" applyFont="1" applyBorder="1"/>
    <xf numFmtId="168" fontId="1" fillId="0" borderId="4" xfId="0" applyNumberFormat="1" applyFont="1" applyBorder="1"/>
    <xf numFmtId="168" fontId="1" fillId="0" borderId="0" xfId="0" applyNumberFormat="1" applyFont="1"/>
    <xf numFmtId="168" fontId="1" fillId="0" borderId="0" xfId="0" applyNumberFormat="1" applyFont="1"/>
    <xf numFmtId="49" fontId="12" fillId="0" borderId="0" xfId="0" applyNumberFormat="1" applyFont="1" applyFill="1" applyBorder="1"/>
    <xf numFmtId="165" fontId="5" fillId="0" borderId="0" xfId="0" applyNumberFormat="1" applyFont="1" applyBorder="1"/>
    <xf numFmtId="168" fontId="5" fillId="0" borderId="0" xfId="0" applyNumberFormat="1" applyFont="1" applyBorder="1"/>
    <xf numFmtId="168" fontId="5" fillId="0" borderId="0" xfId="0" applyNumberFormat="1" applyFont="1"/>
    <xf numFmtId="168" fontId="5" fillId="0" borderId="0" xfId="0" applyNumberFormat="1" applyFont="1" applyFill="1"/>
    <xf numFmtId="168" fontId="5" fillId="0" borderId="0" xfId="0" applyNumberFormat="1" applyFont="1" applyFill="1"/>
    <xf numFmtId="168" fontId="12" fillId="0" borderId="0" xfId="0" applyNumberFormat="1" applyFont="1" applyFill="1" applyBorder="1"/>
    <xf numFmtId="168" fontId="5" fillId="0" borderId="0" xfId="0" applyNumberFormat="1" applyFont="1" applyFill="1" applyBorder="1"/>
    <xf numFmtId="168" fontId="5" fillId="0" borderId="0" xfId="0" applyNumberFormat="1" applyFont="1"/>
    <xf numFmtId="165" fontId="5" fillId="0" borderId="0" xfId="0" applyNumberFormat="1" applyFont="1"/>
    <xf numFmtId="0" fontId="9" fillId="0" borderId="0" xfId="0" applyFont="1" applyBorder="1"/>
    <xf numFmtId="0" fontId="9" fillId="0" borderId="0" xfId="0" applyFont="1"/>
    <xf numFmtId="165" fontId="1" fillId="0" borderId="0" xfId="0" applyNumberFormat="1" applyFont="1" applyFill="1" applyBorder="1"/>
    <xf numFmtId="168" fontId="1" fillId="0" borderId="0" xfId="0" applyNumberFormat="1" applyFont="1" applyFill="1" applyBorder="1"/>
    <xf numFmtId="168" fontId="1" fillId="0" borderId="0" xfId="0" applyNumberFormat="1" applyFont="1" applyFill="1"/>
    <xf numFmtId="168" fontId="1" fillId="0" borderId="0" xfId="0" applyNumberFormat="1" applyFont="1" applyFill="1"/>
    <xf numFmtId="165" fontId="1" fillId="0" borderId="0" xfId="0" applyNumberFormat="1" applyFont="1" applyFill="1"/>
    <xf numFmtId="165" fontId="5" fillId="0" borderId="0" xfId="0" applyNumberFormat="1" applyFont="1" applyFill="1" applyBorder="1"/>
    <xf numFmtId="165" fontId="1" fillId="0" borderId="4" xfId="0" applyNumberFormat="1" applyFont="1" applyBorder="1"/>
    <xf numFmtId="166" fontId="1" fillId="0" borderId="0" xfId="0" applyNumberFormat="1" applyFont="1" applyBorder="1"/>
    <xf numFmtId="14" fontId="1" fillId="2" borderId="0" xfId="0" applyNumberFormat="1" applyFont="1" applyFill="1" applyBorder="1"/>
    <xf numFmtId="166" fontId="1" fillId="0" borderId="0" xfId="0" applyNumberFormat="1" applyFont="1" applyFill="1"/>
    <xf numFmtId="166" fontId="1" fillId="0" borderId="0" xfId="0" applyNumberFormat="1" applyFont="1" applyBorder="1"/>
    <xf numFmtId="166" fontId="5" fillId="0" borderId="0" xfId="0" applyNumberFormat="1" applyFont="1" applyFill="1" applyBorder="1"/>
    <xf numFmtId="166" fontId="1" fillId="0" borderId="4" xfId="0" applyNumberFormat="1" applyFont="1" applyBorder="1"/>
    <xf numFmtId="165" fontId="1" fillId="0" borderId="4" xfId="0" applyNumberFormat="1" applyFont="1" applyFill="1" applyBorder="1"/>
    <xf numFmtId="0" fontId="0" fillId="0" borderId="0" xfId="0" applyFont="1" applyFill="1" applyBorder="1"/>
    <xf numFmtId="9" fontId="1" fillId="2" borderId="0" xfId="0" applyNumberFormat="1" applyFont="1" applyFill="1" applyBorder="1"/>
    <xf numFmtId="165" fontId="0" fillId="0" borderId="0" xfId="0" applyNumberFormat="1" applyBorder="1"/>
    <xf numFmtId="166" fontId="1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NumberFormat="1" applyFont="1" applyBorder="1"/>
    <xf numFmtId="0" fontId="1" fillId="0" borderId="4" xfId="0" applyNumberFormat="1" applyFont="1" applyBorder="1"/>
    <xf numFmtId="0" fontId="1" fillId="0" borderId="7" xfId="0" applyFont="1" applyBorder="1"/>
    <xf numFmtId="165" fontId="0" fillId="0" borderId="0" xfId="0" applyNumberFormat="1" applyFill="1" applyBorder="1" applyAlignment="1">
      <alignment horizontal="left"/>
    </xf>
    <xf numFmtId="169" fontId="1" fillId="2" borderId="0" xfId="0" applyNumberFormat="1" applyFont="1" applyFill="1" applyBorder="1"/>
    <xf numFmtId="165" fontId="0" fillId="0" borderId="0" xfId="0" applyNumberFormat="1" applyBorder="1" applyAlignment="1">
      <alignment horizontal="left" indent="1"/>
    </xf>
    <xf numFmtId="170" fontId="5" fillId="4" borderId="0" xfId="0" applyNumberFormat="1" applyFont="1" applyFill="1" applyBorder="1" applyAlignment="1">
      <alignment horizontal="right"/>
    </xf>
    <xf numFmtId="0" fontId="3" fillId="2" borderId="9" xfId="0" applyFont="1" applyFill="1" applyBorder="1" applyAlignment="1"/>
    <xf numFmtId="0" fontId="3" fillId="2" borderId="0" xfId="0" applyFont="1" applyFill="1"/>
    <xf numFmtId="9" fontId="3" fillId="2" borderId="0" xfId="0" applyNumberFormat="1" applyFont="1" applyFill="1"/>
    <xf numFmtId="14" fontId="3" fillId="2" borderId="0" xfId="0" applyNumberFormat="1" applyFont="1" applyFill="1"/>
    <xf numFmtId="166" fontId="3" fillId="2" borderId="0" xfId="0" applyNumberFormat="1" applyFont="1" applyFill="1" applyAlignment="1">
      <alignment wrapText="1"/>
    </xf>
    <xf numFmtId="0" fontId="3" fillId="2" borderId="0" xfId="0" applyFont="1" applyFill="1" applyAlignment="1"/>
    <xf numFmtId="0" fontId="8" fillId="2" borderId="4" xfId="0" applyFont="1" applyFill="1" applyBorder="1" applyAlignment="1"/>
    <xf numFmtId="0" fontId="0" fillId="2" borderId="0" xfId="0" applyFont="1" applyFill="1"/>
    <xf numFmtId="0" fontId="8" fillId="2" borderId="0" xfId="0" applyFont="1" applyFill="1" applyBorder="1" applyAlignment="1"/>
    <xf numFmtId="0" fontId="3" fillId="2" borderId="0" xfId="0" applyFont="1" applyFill="1" applyBorder="1" applyAlignment="1"/>
    <xf numFmtId="14" fontId="8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1" fillId="2" borderId="0" xfId="0" applyFont="1" applyFill="1"/>
    <xf numFmtId="166" fontId="1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166" fontId="0" fillId="0" borderId="0" xfId="0" quotePrefix="1" applyNumberFormat="1" applyFont="1"/>
    <xf numFmtId="168" fontId="0" fillId="0" borderId="0" xfId="0" applyNumberFormat="1" applyFont="1" applyFill="1"/>
    <xf numFmtId="165" fontId="0" fillId="0" borderId="0" xfId="0" applyNumberFormat="1" applyFont="1" applyFill="1" applyBorder="1" applyAlignment="1">
      <alignment horizontal="left" indent="1"/>
    </xf>
    <xf numFmtId="165" fontId="5" fillId="0" borderId="0" xfId="0" applyNumberFormat="1" applyFont="1" applyFill="1" applyBorder="1" applyAlignment="1">
      <alignment horizontal="left"/>
    </xf>
    <xf numFmtId="0" fontId="1" fillId="2" borderId="7" xfId="0" applyFont="1" applyFill="1" applyBorder="1"/>
    <xf numFmtId="0" fontId="5" fillId="4" borderId="6" xfId="0" applyFont="1" applyFill="1" applyBorder="1"/>
    <xf numFmtId="166" fontId="1" fillId="2" borderId="2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left"/>
    </xf>
    <xf numFmtId="170" fontId="5" fillId="4" borderId="7" xfId="0" applyNumberFormat="1" applyFont="1" applyFill="1" applyBorder="1" applyAlignment="1">
      <alignment horizontal="right"/>
    </xf>
    <xf numFmtId="0" fontId="1" fillId="0" borderId="5" xfId="0" applyNumberFormat="1" applyFont="1" applyBorder="1"/>
    <xf numFmtId="0" fontId="1" fillId="0" borderId="2" xfId="0" applyNumberFormat="1" applyFont="1" applyBorder="1"/>
    <xf numFmtId="0" fontId="1" fillId="4" borderId="1" xfId="0" applyFont="1" applyFill="1" applyBorder="1"/>
    <xf numFmtId="166" fontId="1" fillId="0" borderId="7" xfId="0" applyNumberFormat="1" applyFont="1" applyBorder="1"/>
    <xf numFmtId="0" fontId="1" fillId="2" borderId="2" xfId="0" applyFont="1" applyFill="1" applyBorder="1"/>
    <xf numFmtId="0" fontId="1" fillId="0" borderId="8" xfId="0" applyFont="1" applyBorder="1"/>
    <xf numFmtId="0" fontId="1" fillId="0" borderId="5" xfId="0" applyFont="1" applyFill="1" applyBorder="1"/>
    <xf numFmtId="10" fontId="1" fillId="2" borderId="8" xfId="0" applyNumberFormat="1" applyFont="1" applyFill="1" applyBorder="1"/>
    <xf numFmtId="167" fontId="1" fillId="0" borderId="0" xfId="0" applyNumberFormat="1" applyFont="1" applyFill="1" applyBorder="1"/>
    <xf numFmtId="0" fontId="5" fillId="4" borderId="1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1" fillId="4" borderId="0" xfId="0" applyFont="1" applyFill="1" applyBorder="1"/>
    <xf numFmtId="167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0" fillId="0" borderId="0" xfId="0" applyBorder="1"/>
    <xf numFmtId="14" fontId="31" fillId="0" borderId="0" xfId="47"/>
    <xf numFmtId="0" fontId="0" fillId="0" borderId="4" xfId="0" applyFill="1" applyBorder="1"/>
    <xf numFmtId="0" fontId="0" fillId="0" borderId="5" xfId="0" applyFill="1" applyBorder="1"/>
    <xf numFmtId="0" fontId="1" fillId="0" borderId="7" xfId="0" applyFont="1" applyFill="1" applyBorder="1"/>
    <xf numFmtId="0" fontId="30" fillId="7" borderId="0" xfId="49"/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right"/>
    </xf>
    <xf numFmtId="0" fontId="32" fillId="0" borderId="0" xfId="48"/>
    <xf numFmtId="0" fontId="5" fillId="4" borderId="3" xfId="50" applyBorder="1"/>
    <xf numFmtId="0" fontId="5" fillId="4" borderId="1" xfId="50" applyBorder="1"/>
    <xf numFmtId="0" fontId="5" fillId="4" borderId="6" xfId="50" applyBorder="1"/>
    <xf numFmtId="0" fontId="0" fillId="4" borderId="4" xfId="0" applyFont="1" applyFill="1" applyBorder="1"/>
    <xf numFmtId="0" fontId="0" fillId="4" borderId="7" xfId="0" applyFont="1" applyFill="1" applyBorder="1"/>
    <xf numFmtId="0" fontId="0" fillId="4" borderId="4" xfId="51" applyFont="1" applyBorder="1"/>
    <xf numFmtId="0" fontId="1" fillId="4" borderId="0" xfId="51" applyBorder="1"/>
    <xf numFmtId="0" fontId="1" fillId="4" borderId="4" xfId="51" applyBorder="1"/>
    <xf numFmtId="0" fontId="1" fillId="4" borderId="7" xfId="51" applyBorder="1"/>
    <xf numFmtId="0" fontId="0" fillId="0" borderId="4" xfId="0" applyBorder="1"/>
    <xf numFmtId="0" fontId="0" fillId="0" borderId="5" xfId="0" applyBorder="1"/>
    <xf numFmtId="0" fontId="5" fillId="4" borderId="3" xfId="50" applyBorder="1"/>
    <xf numFmtId="0" fontId="5" fillId="4" borderId="1" xfId="50" applyBorder="1"/>
    <xf numFmtId="0" fontId="5" fillId="4" borderId="6" xfId="50" applyBorder="1"/>
    <xf numFmtId="9" fontId="1" fillId="2" borderId="0" xfId="0" applyNumberFormat="1" applyFont="1" applyFill="1" applyBorder="1"/>
    <xf numFmtId="170" fontId="0" fillId="4" borderId="0" xfId="0" applyNumberFormat="1" applyFont="1" applyFill="1" applyBorder="1" applyAlignment="1">
      <alignment horizontal="right"/>
    </xf>
    <xf numFmtId="170" fontId="0" fillId="4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/>
    <xf numFmtId="41" fontId="1" fillId="2" borderId="0" xfId="53" applyFont="1" applyFill="1" applyBorder="1"/>
    <xf numFmtId="3" fontId="1" fillId="2" borderId="7" xfId="0" applyNumberFormat="1" applyFont="1" applyFill="1" applyBorder="1"/>
    <xf numFmtId="3" fontId="1" fillId="2" borderId="2" xfId="0" applyNumberFormat="1" applyFont="1" applyFill="1" applyBorder="1"/>
    <xf numFmtId="3" fontId="1" fillId="2" borderId="8" xfId="0" applyNumberFormat="1" applyFont="1" applyFill="1" applyBorder="1"/>
    <xf numFmtId="41" fontId="0" fillId="0" borderId="0" xfId="53" applyFont="1" applyFill="1"/>
    <xf numFmtId="41" fontId="1" fillId="0" borderId="0" xfId="53" applyFont="1" applyFill="1" applyBorder="1"/>
    <xf numFmtId="41" fontId="1" fillId="0" borderId="4" xfId="53" applyFont="1" applyFill="1" applyBorder="1"/>
    <xf numFmtId="41" fontId="1" fillId="0" borderId="0" xfId="53" applyFont="1" applyFill="1"/>
    <xf numFmtId="43" fontId="1" fillId="2" borderId="0" xfId="0" applyNumberFormat="1" applyFont="1" applyFill="1" applyBorder="1"/>
    <xf numFmtId="43" fontId="1" fillId="2" borderId="7" xfId="0" applyNumberFormat="1" applyFont="1" applyFill="1" applyBorder="1"/>
    <xf numFmtId="167" fontId="1" fillId="2" borderId="0" xfId="0" applyNumberFormat="1" applyFont="1" applyFill="1" applyBorder="1"/>
    <xf numFmtId="10" fontId="1" fillId="2" borderId="0" xfId="0" applyNumberFormat="1" applyFont="1" applyFill="1" applyBorder="1"/>
    <xf numFmtId="10" fontId="1" fillId="2" borderId="7" xfId="0" applyNumberFormat="1" applyFont="1" applyFill="1" applyBorder="1"/>
    <xf numFmtId="167" fontId="1" fillId="2" borderId="7" xfId="0" applyNumberFormat="1" applyFont="1" applyFill="1" applyBorder="1"/>
    <xf numFmtId="41" fontId="5" fillId="0" borderId="0" xfId="53" applyFont="1" applyFill="1"/>
    <xf numFmtId="41" fontId="5" fillId="0" borderId="0" xfId="53" applyFont="1" applyFill="1" applyAlignment="1">
      <alignment horizontal="left"/>
    </xf>
    <xf numFmtId="3" fontId="30" fillId="7" borderId="0" xfId="49" applyNumberFormat="1"/>
    <xf numFmtId="167" fontId="1" fillId="2" borderId="2" xfId="0" applyNumberFormat="1" applyFont="1" applyFill="1" applyBorder="1"/>
    <xf numFmtId="167" fontId="1" fillId="2" borderId="8" xfId="0" applyNumberFormat="1" applyFont="1" applyFill="1" applyBorder="1"/>
    <xf numFmtId="9" fontId="1" fillId="0" borderId="0" xfId="0" applyNumberFormat="1" applyFont="1" applyFill="1" applyBorder="1"/>
    <xf numFmtId="41" fontId="0" fillId="0" borderId="0" xfId="53" applyFont="1" applyFill="1" applyAlignment="1">
      <alignment horizontal="left" indent="1"/>
    </xf>
    <xf numFmtId="41" fontId="0" fillId="0" borderId="0" xfId="53" applyFont="1" applyFill="1" applyAlignment="1">
      <alignment horizontal="left"/>
    </xf>
    <xf numFmtId="0" fontId="0" fillId="0" borderId="7" xfId="0" applyBorder="1"/>
    <xf numFmtId="0" fontId="0" fillId="0" borderId="2" xfId="0" applyBorder="1"/>
    <xf numFmtId="0" fontId="0" fillId="0" borderId="8" xfId="0" applyBorder="1"/>
    <xf numFmtId="166" fontId="0" fillId="0" borderId="0" xfId="0" applyNumberFormat="1" applyFill="1" applyBorder="1"/>
    <xf numFmtId="14" fontId="30" fillId="7" borderId="0" xfId="49" applyNumberFormat="1"/>
    <xf numFmtId="49" fontId="30" fillId="7" borderId="0" xfId="49" applyNumberFormat="1"/>
    <xf numFmtId="0" fontId="30" fillId="7" borderId="0" xfId="49" applyNumberFormat="1" applyAlignment="1">
      <alignment horizontal="right"/>
    </xf>
    <xf numFmtId="0" fontId="5" fillId="4" borderId="0" xfId="50"/>
    <xf numFmtId="3" fontId="5" fillId="4" borderId="0" xfId="50" applyNumberFormat="1"/>
    <xf numFmtId="3" fontId="1" fillId="0" borderId="0" xfId="50" applyNumberFormat="1" applyFont="1" applyFill="1"/>
    <xf numFmtId="3" fontId="0" fillId="0" borderId="0" xfId="0" applyNumberFormat="1"/>
    <xf numFmtId="3" fontId="5" fillId="0" borderId="0" xfId="50" applyNumberFormat="1" applyFont="1" applyFill="1"/>
    <xf numFmtId="4" fontId="0" fillId="0" borderId="0" xfId="53" applyNumberFormat="1" applyFont="1" applyFill="1" applyAlignment="1">
      <alignment horizontal="left"/>
    </xf>
    <xf numFmtId="4" fontId="0" fillId="0" borderId="0" xfId="53" applyNumberFormat="1" applyFont="1" applyFill="1"/>
    <xf numFmtId="4" fontId="1" fillId="0" borderId="0" xfId="53" applyNumberFormat="1" applyFont="1" applyFill="1" applyAlignment="1">
      <alignment horizontal="left"/>
    </xf>
    <xf numFmtId="4" fontId="1" fillId="0" borderId="0" xfId="53" applyNumberFormat="1" applyFont="1" applyFill="1"/>
    <xf numFmtId="165" fontId="30" fillId="7" borderId="0" xfId="49" applyNumberFormat="1"/>
    <xf numFmtId="166" fontId="30" fillId="7" borderId="0" xfId="49" applyNumberFormat="1"/>
    <xf numFmtId="165" fontId="31" fillId="0" borderId="0" xfId="47" applyNumberFormat="1" applyBorder="1" applyAlignment="1">
      <alignment horizontal="left"/>
    </xf>
    <xf numFmtId="0" fontId="30" fillId="7" borderId="0" xfId="49" applyNumberFormat="1"/>
    <xf numFmtId="165" fontId="5" fillId="4" borderId="0" xfId="50" applyNumberFormat="1" applyBorder="1"/>
    <xf numFmtId="165" fontId="5" fillId="4" borderId="0" xfId="50" applyNumberFormat="1"/>
    <xf numFmtId="49" fontId="30" fillId="7" borderId="4" xfId="49" applyNumberFormat="1" applyBorder="1"/>
    <xf numFmtId="165" fontId="30" fillId="7" borderId="4" xfId="49" applyNumberFormat="1" applyBorder="1"/>
    <xf numFmtId="0" fontId="5" fillId="4" borderId="3" xfId="50" applyBorder="1"/>
    <xf numFmtId="0" fontId="5" fillId="4" borderId="1" xfId="50" applyBorder="1"/>
    <xf numFmtId="0" fontId="5" fillId="4" borderId="6" xfId="50" applyBorder="1"/>
    <xf numFmtId="2" fontId="1" fillId="2" borderId="0" xfId="0" applyNumberFormat="1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0" fillId="0" borderId="2" xfId="0" applyFill="1" applyBorder="1"/>
    <xf numFmtId="0" fontId="5" fillId="4" borderId="3" xfId="51" applyFont="1" applyFill="1" applyBorder="1"/>
    <xf numFmtId="0" fontId="5" fillId="4" borderId="1" xfId="51" applyFont="1" applyFill="1" applyBorder="1"/>
    <xf numFmtId="0" fontId="5" fillId="4" borderId="6" xfId="51" applyFont="1" applyFill="1" applyBorder="1"/>
    <xf numFmtId="2" fontId="1" fillId="2" borderId="7" xfId="0" applyNumberFormat="1" applyFont="1" applyFill="1" applyBorder="1"/>
    <xf numFmtId="9" fontId="1" fillId="2" borderId="7" xfId="0" applyNumberFormat="1" applyFont="1" applyFill="1" applyBorder="1"/>
    <xf numFmtId="3" fontId="5" fillId="0" borderId="0" xfId="0" applyNumberFormat="1" applyFont="1"/>
    <xf numFmtId="0" fontId="5" fillId="0" borderId="0" xfId="0" applyFont="1"/>
    <xf numFmtId="4" fontId="1" fillId="0" borderId="0" xfId="53" applyNumberFormat="1" applyFont="1" applyFill="1" applyBorder="1"/>
    <xf numFmtId="165" fontId="4" fillId="5" borderId="0" xfId="0" applyNumberFormat="1" applyFont="1" applyFill="1" applyBorder="1" applyAlignment="1">
      <alignment horizontal="left"/>
    </xf>
    <xf numFmtId="0" fontId="30" fillId="7" borderId="0" xfId="49" applyNumberFormat="1" applyBorder="1"/>
    <xf numFmtId="0" fontId="5" fillId="4" borderId="0" xfId="50" applyBorder="1"/>
    <xf numFmtId="41" fontId="0" fillId="0" borderId="0" xfId="53" applyFont="1" applyFill="1" applyBorder="1"/>
    <xf numFmtId="3" fontId="5" fillId="4" borderId="0" xfId="50" applyNumberFormat="1" applyBorder="1"/>
    <xf numFmtId="3" fontId="30" fillId="7" borderId="0" xfId="49" applyNumberFormat="1" applyBorder="1"/>
    <xf numFmtId="3" fontId="5" fillId="0" borderId="0" xfId="0" applyNumberFormat="1" applyFont="1" applyBorder="1"/>
    <xf numFmtId="3" fontId="0" fillId="0" borderId="0" xfId="0" applyNumberFormat="1" applyBorder="1"/>
    <xf numFmtId="3" fontId="1" fillId="0" borderId="0" xfId="50" applyNumberFormat="1" applyFont="1" applyFill="1" applyBorder="1"/>
    <xf numFmtId="41" fontId="5" fillId="0" borderId="0" xfId="53" applyFont="1" applyFill="1" applyBorder="1"/>
    <xf numFmtId="4" fontId="0" fillId="0" borderId="0" xfId="53" applyNumberFormat="1" applyFont="1" applyFill="1" applyBorder="1"/>
    <xf numFmtId="14" fontId="10" fillId="0" borderId="7" xfId="0" applyNumberFormat="1" applyFont="1" applyBorder="1" applyAlignment="1">
      <alignment horizontal="left"/>
    </xf>
    <xf numFmtId="165" fontId="7" fillId="0" borderId="7" xfId="0" applyNumberFormat="1" applyFont="1" applyFill="1" applyBorder="1" applyAlignment="1">
      <alignment horizontal="left"/>
    </xf>
    <xf numFmtId="49" fontId="11" fillId="0" borderId="7" xfId="0" applyNumberFormat="1" applyFont="1" applyBorder="1"/>
    <xf numFmtId="49" fontId="30" fillId="7" borderId="7" xfId="49" applyNumberFormat="1" applyBorder="1"/>
    <xf numFmtId="0" fontId="5" fillId="4" borderId="7" xfId="50" applyBorder="1"/>
    <xf numFmtId="41" fontId="0" fillId="0" borderId="7" xfId="53" applyFont="1" applyFill="1" applyBorder="1"/>
    <xf numFmtId="41" fontId="5" fillId="0" borderId="7" xfId="53" applyFont="1" applyFill="1" applyBorder="1"/>
    <xf numFmtId="4" fontId="1" fillId="0" borderId="7" xfId="53" applyNumberFormat="1" applyFont="1" applyFill="1" applyBorder="1"/>
    <xf numFmtId="3" fontId="5" fillId="4" borderId="7" xfId="50" applyNumberFormat="1" applyBorder="1"/>
    <xf numFmtId="3" fontId="30" fillId="7" borderId="7" xfId="49" applyNumberFormat="1" applyBorder="1"/>
    <xf numFmtId="3" fontId="5" fillId="0" borderId="7" xfId="0" applyNumberFormat="1" applyFont="1" applyBorder="1"/>
    <xf numFmtId="3" fontId="0" fillId="0" borderId="7" xfId="0" applyNumberFormat="1" applyBorder="1"/>
    <xf numFmtId="3" fontId="5" fillId="0" borderId="7" xfId="50" applyNumberFormat="1" applyFont="1" applyFill="1" applyBorder="1"/>
    <xf numFmtId="3" fontId="1" fillId="0" borderId="7" xfId="50" applyNumberFormat="1" applyFont="1" applyFill="1" applyBorder="1"/>
    <xf numFmtId="4" fontId="0" fillId="0" borderId="7" xfId="53" applyNumberFormat="1" applyFont="1" applyFill="1" applyBorder="1"/>
    <xf numFmtId="41" fontId="1" fillId="0" borderId="7" xfId="53" applyFont="1" applyFill="1" applyBorder="1"/>
    <xf numFmtId="165" fontId="1" fillId="0" borderId="7" xfId="0" applyNumberFormat="1" applyFont="1" applyBorder="1"/>
    <xf numFmtId="165" fontId="5" fillId="0" borderId="0" xfId="0" applyNumberFormat="1" applyFont="1" applyBorder="1" applyAlignment="1">
      <alignment horizontal="left"/>
    </xf>
    <xf numFmtId="168" fontId="30" fillId="7" borderId="0" xfId="49" applyNumberFormat="1"/>
    <xf numFmtId="41" fontId="5" fillId="4" borderId="1" xfId="53" applyFont="1" applyFill="1" applyBorder="1" applyAlignment="1">
      <alignment horizontal="right"/>
    </xf>
    <xf numFmtId="41" fontId="5" fillId="4" borderId="6" xfId="53" applyFont="1" applyFill="1" applyBorder="1" applyAlignment="1">
      <alignment horizontal="right"/>
    </xf>
    <xf numFmtId="1" fontId="1" fillId="2" borderId="0" xfId="0" applyNumberFormat="1" applyFont="1" applyFill="1" applyBorder="1"/>
    <xf numFmtId="1" fontId="1" fillId="2" borderId="7" xfId="0" applyNumberFormat="1" applyFont="1" applyFill="1" applyBorder="1"/>
    <xf numFmtId="4" fontId="1" fillId="2" borderId="2" xfId="53" applyNumberFormat="1" applyFont="1" applyFill="1" applyBorder="1"/>
    <xf numFmtId="4" fontId="1" fillId="2" borderId="8" xfId="53" applyNumberFormat="1" applyFont="1" applyFill="1" applyBorder="1"/>
    <xf numFmtId="41" fontId="5" fillId="4" borderId="0" xfId="53" applyFont="1" applyFill="1" applyBorder="1" applyAlignment="1">
      <alignment horizontal="right"/>
    </xf>
    <xf numFmtId="9" fontId="1" fillId="2" borderId="2" xfId="0" applyNumberFormat="1" applyFont="1" applyFill="1" applyBorder="1"/>
    <xf numFmtId="41" fontId="1" fillId="2" borderId="7" xfId="53" applyFont="1" applyFill="1" applyBorder="1"/>
    <xf numFmtId="41" fontId="1" fillId="2" borderId="2" xfId="53" applyFont="1" applyFill="1" applyBorder="1"/>
    <xf numFmtId="41" fontId="1" fillId="2" borderId="8" xfId="53" applyFont="1" applyFill="1" applyBorder="1"/>
    <xf numFmtId="0" fontId="1" fillId="4" borderId="4" xfId="0" applyFont="1" applyFill="1" applyBorder="1"/>
    <xf numFmtId="0" fontId="5" fillId="4" borderId="7" xfId="0" applyFont="1" applyFill="1" applyBorder="1" applyAlignment="1">
      <alignment horizontal="right"/>
    </xf>
    <xf numFmtId="0" fontId="0" fillId="0" borderId="4" xfId="0" applyFont="1" applyFill="1" applyBorder="1"/>
    <xf numFmtId="166" fontId="1" fillId="0" borderId="2" xfId="0" applyNumberFormat="1" applyFont="1" applyFill="1" applyBorder="1"/>
    <xf numFmtId="0" fontId="0" fillId="0" borderId="5" xfId="0" applyFont="1" applyFill="1" applyBorder="1"/>
    <xf numFmtId="165" fontId="0" fillId="0" borderId="5" xfId="0" applyNumberFormat="1" applyFill="1" applyBorder="1" applyAlignment="1">
      <alignment horizontal="left"/>
    </xf>
    <xf numFmtId="166" fontId="1" fillId="0" borderId="8" xfId="0" applyNumberFormat="1" applyFont="1" applyFill="1" applyBorder="1"/>
    <xf numFmtId="0" fontId="0" fillId="4" borderId="6" xfId="0" applyFill="1" applyBorder="1" applyAlignment="1">
      <alignment horizontal="right"/>
    </xf>
    <xf numFmtId="166" fontId="5" fillId="0" borderId="4" xfId="0" applyNumberFormat="1" applyFont="1" applyBorder="1"/>
    <xf numFmtId="166" fontId="5" fillId="0" borderId="0" xfId="0" applyNumberFormat="1" applyFont="1" applyBorder="1"/>
    <xf numFmtId="166" fontId="5" fillId="0" borderId="0" xfId="0" applyNumberFormat="1" applyFont="1"/>
    <xf numFmtId="165" fontId="0" fillId="0" borderId="0" xfId="0" applyNumberFormat="1" applyFont="1" applyBorder="1" applyAlignment="1">
      <alignment horizontal="left" indent="1"/>
    </xf>
    <xf numFmtId="165" fontId="0" fillId="0" borderId="0" xfId="0" applyNumberFormat="1" applyFont="1" applyBorder="1"/>
    <xf numFmtId="166" fontId="0" fillId="0" borderId="4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Font="1"/>
    <xf numFmtId="165" fontId="0" fillId="0" borderId="0" xfId="0" applyNumberFormat="1" applyFont="1"/>
    <xf numFmtId="41" fontId="0" fillId="2" borderId="8" xfId="53" applyFont="1" applyFill="1" applyBorder="1"/>
    <xf numFmtId="0" fontId="0" fillId="0" borderId="2" xfId="0" applyFill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165" fontId="5" fillId="0" borderId="4" xfId="0" applyNumberFormat="1" applyFont="1" applyBorder="1"/>
    <xf numFmtId="9" fontId="0" fillId="2" borderId="7" xfId="0" applyNumberFormat="1" applyFont="1" applyFill="1" applyBorder="1"/>
    <xf numFmtId="9" fontId="1" fillId="2" borderId="8" xfId="0" applyNumberFormat="1" applyFont="1" applyFill="1" applyBorder="1"/>
    <xf numFmtId="165" fontId="33" fillId="0" borderId="0" xfId="0" applyNumberFormat="1" applyFont="1" applyBorder="1"/>
    <xf numFmtId="0" fontId="33" fillId="0" borderId="0" xfId="0" applyFont="1"/>
    <xf numFmtId="41" fontId="33" fillId="0" borderId="0" xfId="53" applyFont="1" applyFill="1" applyBorder="1"/>
    <xf numFmtId="9" fontId="1" fillId="2" borderId="7" xfId="0" applyNumberFormat="1" applyFont="1" applyFill="1" applyBorder="1"/>
    <xf numFmtId="41" fontId="1" fillId="2" borderId="0" xfId="53" applyNumberFormat="1" applyFont="1" applyFill="1" applyBorder="1"/>
    <xf numFmtId="165" fontId="0" fillId="0" borderId="0" xfId="0" applyNumberFormat="1"/>
    <xf numFmtId="41" fontId="5" fillId="0" borderId="4" xfId="53" applyFont="1" applyFill="1" applyBorder="1"/>
    <xf numFmtId="41" fontId="33" fillId="0" borderId="4" xfId="53" applyFont="1" applyFill="1" applyBorder="1"/>
    <xf numFmtId="168" fontId="0" fillId="0" borderId="0" xfId="0" applyNumberFormat="1"/>
    <xf numFmtId="0" fontId="30" fillId="7" borderId="0" xfId="49" applyBorder="1"/>
    <xf numFmtId="165" fontId="0" fillId="0" borderId="0" xfId="0" applyNumberFormat="1" applyFont="1" applyFill="1" applyBorder="1"/>
    <xf numFmtId="49" fontId="30" fillId="7" borderId="0" xfId="49" applyNumberFormat="1" applyBorder="1"/>
    <xf numFmtId="0" fontId="30" fillId="7" borderId="4" xfId="49" applyBorder="1"/>
    <xf numFmtId="168" fontId="5" fillId="0" borderId="4" xfId="0" applyNumberFormat="1" applyFont="1" applyBorder="1"/>
    <xf numFmtId="168" fontId="1" fillId="0" borderId="4" xfId="0" applyNumberFormat="1" applyFont="1" applyFill="1" applyBorder="1"/>
    <xf numFmtId="168" fontId="30" fillId="7" borderId="4" xfId="49" applyNumberFormat="1" applyBorder="1"/>
    <xf numFmtId="168" fontId="12" fillId="0" borderId="4" xfId="0" applyNumberFormat="1" applyFont="1" applyFill="1" applyBorder="1"/>
    <xf numFmtId="168" fontId="0" fillId="0" borderId="4" xfId="0" applyNumberFormat="1" applyBorder="1"/>
    <xf numFmtId="165" fontId="1" fillId="4" borderId="0" xfId="51" applyNumberFormat="1"/>
    <xf numFmtId="166" fontId="1" fillId="4" borderId="0" xfId="51" applyNumberFormat="1"/>
    <xf numFmtId="49" fontId="0" fillId="0" borderId="0" xfId="0" applyNumberFormat="1" applyBorder="1"/>
    <xf numFmtId="168" fontId="0" fillId="0" borderId="0" xfId="0" applyNumberFormat="1" applyBorder="1"/>
    <xf numFmtId="49" fontId="5" fillId="0" borderId="0" xfId="0" applyNumberFormat="1" applyFont="1" applyBorder="1"/>
    <xf numFmtId="9" fontId="9" fillId="0" borderId="0" xfId="0" applyNumberFormat="1" applyFont="1" applyFill="1" applyBorder="1"/>
    <xf numFmtId="9" fontId="9" fillId="0" borderId="4" xfId="0" applyNumberFormat="1" applyFont="1" applyFill="1" applyBorder="1"/>
    <xf numFmtId="171" fontId="1" fillId="0" borderId="4" xfId="0" applyNumberFormat="1" applyFont="1" applyBorder="1"/>
    <xf numFmtId="171" fontId="1" fillId="0" borderId="0" xfId="0" applyNumberFormat="1" applyFont="1" applyBorder="1"/>
    <xf numFmtId="171" fontId="5" fillId="0" borderId="4" xfId="0" applyNumberFormat="1" applyFont="1" applyBorder="1"/>
    <xf numFmtId="171" fontId="1" fillId="0" borderId="4" xfId="0" applyNumberFormat="1" applyFont="1" applyFill="1" applyBorder="1"/>
    <xf numFmtId="171" fontId="5" fillId="0" borderId="4" xfId="0" applyNumberFormat="1" applyFont="1" applyFill="1" applyBorder="1"/>
    <xf numFmtId="171" fontId="0" fillId="0" borderId="4" xfId="0" applyNumberFormat="1" applyBorder="1"/>
    <xf numFmtId="171" fontId="0" fillId="0" borderId="0" xfId="0" applyNumberFormat="1" applyBorder="1"/>
    <xf numFmtId="171" fontId="0" fillId="0" borderId="0" xfId="0" applyNumberFormat="1"/>
    <xf numFmtId="171" fontId="5" fillId="0" borderId="0" xfId="0" applyNumberFormat="1" applyFont="1" applyBorder="1"/>
    <xf numFmtId="171" fontId="5" fillId="0" borderId="0" xfId="0" applyNumberFormat="1" applyFont="1"/>
    <xf numFmtId="171" fontId="1" fillId="0" borderId="0" xfId="0" applyNumberFormat="1" applyFont="1"/>
    <xf numFmtId="171" fontId="5" fillId="4" borderId="4" xfId="50" applyNumberFormat="1" applyBorder="1"/>
    <xf numFmtId="168" fontId="5" fillId="4" borderId="0" xfId="50" applyNumberFormat="1" applyBorder="1"/>
    <xf numFmtId="168" fontId="5" fillId="4" borderId="0" xfId="50" applyNumberFormat="1"/>
    <xf numFmtId="165" fontId="5" fillId="4" borderId="0" xfId="50" applyNumberFormat="1" applyBorder="1" applyAlignment="1">
      <alignment horizontal="left"/>
    </xf>
    <xf numFmtId="166" fontId="1" fillId="4" borderId="4" xfId="51" applyNumberFormat="1" applyBorder="1"/>
    <xf numFmtId="165" fontId="32" fillId="0" borderId="0" xfId="48" applyNumberFormat="1" applyBorder="1" applyAlignment="1">
      <alignment horizontal="left"/>
    </xf>
    <xf numFmtId="14" fontId="0" fillId="2" borderId="0" xfId="0" applyNumberFormat="1" applyFill="1" applyBorder="1" applyAlignment="1">
      <alignment horizontal="left"/>
    </xf>
  </cellXfs>
  <cellStyles count="88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" xfId="53" builtinId="3" customBuilti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Good" xfId="11" builtinId="26" hidden="1"/>
    <cellStyle name="Header1" xfId="47" xr:uid="{00000000-0005-0000-0000-000033000000}"/>
    <cellStyle name="Header2" xfId="48" xr:uid="{00000000-0005-0000-0000-000034000000}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Percent" xfId="52" builtinId="5" customBuiltin="1"/>
    <cellStyle name="RowHeader1" xfId="49" xr:uid="{00000000-0005-0000-0000-000052000000}"/>
    <cellStyle name="RowHeader2" xfId="50" xr:uid="{00000000-0005-0000-0000-000053000000}"/>
    <cellStyle name="RowHeader3" xfId="51" xr:uid="{00000000-0005-0000-0000-000054000000}"/>
    <cellStyle name="Title" xfId="6" builtinId="15" hidden="1"/>
    <cellStyle name="Total" xfId="22" builtinId="25" hidden="1"/>
    <cellStyle name="Warning Text" xfId="19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0.39997558519241921"/>
  </sheetPr>
  <dimension ref="A1:CR195"/>
  <sheetViews>
    <sheetView tabSelected="1" workbookViewId="0"/>
  </sheetViews>
  <sheetFormatPr baseColWidth="10" defaultColWidth="8.83203125" defaultRowHeight="13" x14ac:dyDescent="0.15"/>
  <cols>
    <col min="1" max="1" width="16.83203125" style="1" customWidth="1"/>
    <col min="2" max="9" width="16" style="1" customWidth="1"/>
    <col min="10" max="12" width="16" style="2" customWidth="1"/>
    <col min="13" max="23" width="16" style="1" customWidth="1"/>
    <col min="24" max="30" width="10.5" style="1" customWidth="1"/>
    <col min="31" max="41" width="13.33203125" style="1" customWidth="1"/>
    <col min="42" max="16384" width="8.83203125" style="1"/>
  </cols>
  <sheetData>
    <row r="1" spans="1:17" s="50" customFormat="1" ht="18" x14ac:dyDescent="0.2">
      <c r="A1" s="138" t="str">
        <f>+H1</f>
        <v>BobCo</v>
      </c>
      <c r="C1" s="144" t="s">
        <v>137</v>
      </c>
      <c r="D1" s="136"/>
      <c r="E1" s="143"/>
      <c r="F1" s="137" t="s">
        <v>138</v>
      </c>
      <c r="H1" s="333" t="s">
        <v>238</v>
      </c>
    </row>
    <row r="2" spans="1:17" s="5" customFormat="1" ht="16" x14ac:dyDescent="0.2">
      <c r="A2" s="147" t="s">
        <v>128</v>
      </c>
      <c r="B2" s="4"/>
      <c r="F2" s="88" t="s">
        <v>28</v>
      </c>
      <c r="H2" s="78">
        <v>43466</v>
      </c>
    </row>
    <row r="3" spans="1:17" s="88" customFormat="1" ht="12.75" customHeight="1" x14ac:dyDescent="0.15">
      <c r="B3" s="143"/>
    </row>
    <row r="4" spans="1:17" s="142" customFormat="1" ht="16" x14ac:dyDescent="0.2">
      <c r="A4" s="142" t="s">
        <v>224</v>
      </c>
    </row>
    <row r="5" spans="1:17" s="89" customFormat="1" x14ac:dyDescent="0.15">
      <c r="A5" s="88"/>
      <c r="B5" s="88"/>
      <c r="D5" s="88"/>
      <c r="E5" s="88"/>
      <c r="F5" s="88"/>
      <c r="G5" s="88"/>
      <c r="H5" s="88"/>
      <c r="I5" s="49"/>
      <c r="J5" s="88"/>
      <c r="K5" s="88"/>
      <c r="L5" s="88"/>
      <c r="M5" s="88"/>
      <c r="N5" s="88"/>
    </row>
    <row r="6" spans="1:17" s="89" customFormat="1" x14ac:dyDescent="0.15">
      <c r="A6" s="9" t="s">
        <v>143</v>
      </c>
      <c r="B6" s="120">
        <f>YEAR($H$2)</f>
        <v>2019</v>
      </c>
      <c r="C6" s="132">
        <f>+B6+1</f>
        <v>2020</v>
      </c>
      <c r="D6" s="132">
        <f>+C6+1</f>
        <v>2021</v>
      </c>
      <c r="E6" s="132">
        <f>+D6+1</f>
        <v>2022</v>
      </c>
      <c r="F6" s="133" t="s">
        <v>11</v>
      </c>
      <c r="G6" s="88"/>
      <c r="H6" s="88"/>
      <c r="I6" s="88"/>
      <c r="J6" s="88"/>
      <c r="K6" s="88"/>
      <c r="L6" s="88"/>
      <c r="M6" s="88"/>
      <c r="N6" s="88"/>
      <c r="O6" s="88"/>
    </row>
    <row r="7" spans="1:17" s="89" customFormat="1" x14ac:dyDescent="0.15">
      <c r="A7" s="48" t="s">
        <v>21</v>
      </c>
      <c r="B7" s="22">
        <f ca="1">INDEX(SUMMARY,MATCH($A7,Summary!$A:$A,0),MATCH(Main!B$6,Summary!$3:$3,0))</f>
        <v>84363.902021270784</v>
      </c>
      <c r="C7" s="22">
        <f ca="1">INDEX(SUMMARY,MATCH($A7,Summary!$A:$A,0),MATCH(Main!C$6,Summary!$3:$3,0))</f>
        <v>1088576.3630184471</v>
      </c>
      <c r="D7" s="71">
        <f ca="1">INDEX(SUMMARY,MATCH($A7,Summary!$A:$A,0),MATCH(Main!D$6,Summary!$3:$3,0))</f>
        <v>3169645.2480239789</v>
      </c>
      <c r="E7" s="22">
        <f ca="1">INDEX(SUMMARY,MATCH($A7,Summary!$A:$A,0),MATCH(Main!E$6,Summary!$3:$3,0))</f>
        <v>9747997.9824824855</v>
      </c>
      <c r="F7" s="23">
        <f ca="1">SUM(B7:E7)</f>
        <v>14090583.495546183</v>
      </c>
      <c r="G7" s="22"/>
      <c r="H7" s="88"/>
      <c r="I7" s="88"/>
      <c r="J7" s="88"/>
      <c r="K7" s="88"/>
      <c r="L7" s="88"/>
      <c r="M7" s="88"/>
      <c r="N7" s="88"/>
      <c r="O7" s="88"/>
      <c r="Q7" s="88"/>
    </row>
    <row r="8" spans="1:17" s="89" customFormat="1" x14ac:dyDescent="0.15">
      <c r="A8" s="48" t="s">
        <v>4</v>
      </c>
      <c r="B8" s="22">
        <f ca="1">INDEX(SUMMARY,MATCH($A8,Summary!$A:$A,0),MATCH(Main!B$6,Summary!$3:$3,0))</f>
        <v>-810106.07753936737</v>
      </c>
      <c r="C8" s="22">
        <f ca="1">INDEX(SUMMARY,MATCH($A8,Summary!$A:$A,0),MATCH(Main!C$6,Summary!$3:$3,0))</f>
        <v>-2455577.3675402552</v>
      </c>
      <c r="D8" s="71">
        <f ca="1">INDEX(SUMMARY,MATCH($A8,Summary!$A:$A,0),MATCH(Main!D$6,Summary!$3:$3,0))</f>
        <v>-3063713.1506034886</v>
      </c>
      <c r="E8" s="22">
        <f ca="1">INDEX(SUMMARY,MATCH($A8,Summary!$A:$A,0),MATCH(Main!E$6,Summary!$3:$3,0))</f>
        <v>1690444.4940084084</v>
      </c>
      <c r="F8" s="23">
        <f t="shared" ref="F8:F9" ca="1" si="0">SUM(B8:E8)</f>
        <v>-4638952.101674702</v>
      </c>
      <c r="G8" s="22"/>
      <c r="H8" s="88"/>
      <c r="I8" s="88"/>
      <c r="J8" s="88"/>
      <c r="K8" s="88"/>
      <c r="L8" s="88"/>
      <c r="M8" s="88"/>
      <c r="N8" s="88"/>
      <c r="O8" s="88"/>
      <c r="Q8" s="88"/>
    </row>
    <row r="9" spans="1:17" s="89" customFormat="1" x14ac:dyDescent="0.15">
      <c r="A9" s="48" t="s">
        <v>1</v>
      </c>
      <c r="B9" s="22">
        <f ca="1">INDEX(SUMMARY,MATCH($A9,Summary!$A:$A,0),MATCH(Main!B$6,Summary!$3:$3,0))</f>
        <v>-546068.95040058892</v>
      </c>
      <c r="C9" s="22">
        <f ca="1">INDEX(SUMMARY,MATCH($A9,Summary!$A:$A,0),MATCH(Main!C$6,Summary!$3:$3,0))</f>
        <v>-1615625.2889011656</v>
      </c>
      <c r="D9" s="71">
        <f ca="1">INDEX(SUMMARY,MATCH($A9,Summary!$A:$A,0),MATCH(Main!D$6,Summary!$3:$3,0))</f>
        <v>-2010913.5478922676</v>
      </c>
      <c r="E9" s="22">
        <f ca="1">INDEX(SUMMARY,MATCH($A9,Summary!$A:$A,0),MATCH(Main!E$6,Summary!$3:$3,0))</f>
        <v>1079288.9211054656</v>
      </c>
      <c r="F9" s="23">
        <f t="shared" ca="1" si="0"/>
        <v>-3093318.8660885561</v>
      </c>
      <c r="G9" s="22"/>
      <c r="H9" s="88"/>
      <c r="I9" s="88"/>
      <c r="J9" s="88"/>
      <c r="K9" s="88"/>
      <c r="L9" s="88"/>
      <c r="M9" s="88"/>
      <c r="N9" s="88"/>
      <c r="O9" s="88"/>
      <c r="Q9" s="88"/>
    </row>
    <row r="10" spans="1:17" s="89" customFormat="1" x14ac:dyDescent="0.15">
      <c r="A10" s="46" t="s">
        <v>19</v>
      </c>
      <c r="B10" s="24">
        <f ca="1">INDEX(SUMMARY,MATCH($A10,Summary!$A:$A,0),MATCH(Main!B$6,Summary!$3:$3,0))</f>
        <v>4495858.046994227</v>
      </c>
      <c r="C10" s="24">
        <f ca="1">INDEX(SUMMARY,MATCH($A10,Summary!$A:$A,0),MATCH(Main!C$6,Summary!$3:$3,0))</f>
        <v>7082934.4227761179</v>
      </c>
      <c r="D10" s="25">
        <f ca="1">INDEX(SUMMARY,MATCH($A10,Summary!$A:$A,0),MATCH(Main!D$6,Summary!$3:$3,0))</f>
        <v>3988082.2963783159</v>
      </c>
      <c r="E10" s="24">
        <f ca="1">INDEX(SUMMARY,MATCH($A10,Summary!$A:$A,0),MATCH(Main!E$6,Summary!$3:$3,0))</f>
        <v>5364137.3780309446</v>
      </c>
      <c r="F10" s="26">
        <f t="shared" ref="F10" ca="1" si="1">SUM(B10:E10)</f>
        <v>20931012.144179605</v>
      </c>
      <c r="G10" s="22"/>
      <c r="H10" s="88"/>
      <c r="I10" s="88"/>
      <c r="J10" s="88"/>
      <c r="K10" s="88"/>
      <c r="L10" s="88"/>
      <c r="M10" s="88"/>
      <c r="N10" s="88"/>
      <c r="O10" s="88"/>
      <c r="Q10" s="88"/>
    </row>
    <row r="11" spans="1:17" s="89" customFormat="1" x14ac:dyDescent="0.15">
      <c r="Q11" s="88"/>
    </row>
    <row r="12" spans="1:17" s="89" customFormat="1" x14ac:dyDescent="0.15">
      <c r="Q12" s="88"/>
    </row>
    <row r="13" spans="1:17" s="142" customFormat="1" ht="16" x14ac:dyDescent="0.2">
      <c r="A13" s="142" t="s">
        <v>225</v>
      </c>
    </row>
    <row r="14" spans="1:17" customFormat="1" x14ac:dyDescent="0.15">
      <c r="A14" s="1"/>
      <c r="B14" s="1"/>
      <c r="C14" s="1"/>
      <c r="D14" s="1"/>
      <c r="E14" s="1"/>
      <c r="F14" s="1"/>
      <c r="K14" s="2"/>
      <c r="L14" s="2"/>
    </row>
    <row r="15" spans="1:17" customFormat="1" x14ac:dyDescent="0.15">
      <c r="A15" s="219" t="s">
        <v>198</v>
      </c>
      <c r="B15" s="220"/>
      <c r="C15" s="220">
        <f>YEAR($H$2)</f>
        <v>2019</v>
      </c>
      <c r="D15" s="220">
        <f>+C15+1</f>
        <v>2020</v>
      </c>
      <c r="E15" s="220">
        <f>+D15+1</f>
        <v>2021</v>
      </c>
      <c r="F15" s="221">
        <f>+E15+1</f>
        <v>2022</v>
      </c>
      <c r="H15" s="219" t="s">
        <v>188</v>
      </c>
      <c r="I15" s="220"/>
      <c r="J15" s="220">
        <f>YEAR($H$2)</f>
        <v>2019</v>
      </c>
      <c r="K15" s="220">
        <f>+J15+1</f>
        <v>2020</v>
      </c>
      <c r="L15" s="220">
        <f>+K15+1</f>
        <v>2021</v>
      </c>
      <c r="M15" s="221">
        <f>+L15+1</f>
        <v>2022</v>
      </c>
    </row>
    <row r="16" spans="1:17" customFormat="1" x14ac:dyDescent="0.15">
      <c r="A16" s="139" t="s">
        <v>141</v>
      </c>
      <c r="B16" s="89"/>
      <c r="C16" s="215">
        <v>10</v>
      </c>
      <c r="D16" s="215">
        <v>10</v>
      </c>
      <c r="E16" s="215">
        <v>10</v>
      </c>
      <c r="F16" s="222">
        <v>10</v>
      </c>
      <c r="H16" s="139" t="s">
        <v>189</v>
      </c>
      <c r="I16" s="89"/>
      <c r="J16" s="259">
        <v>20</v>
      </c>
      <c r="K16" s="259">
        <v>20</v>
      </c>
      <c r="L16" s="259">
        <v>20</v>
      </c>
      <c r="M16" s="260">
        <v>20</v>
      </c>
    </row>
    <row r="17" spans="1:17" customFormat="1" x14ac:dyDescent="0.15">
      <c r="A17" s="139" t="s">
        <v>144</v>
      </c>
      <c r="B17" s="89"/>
      <c r="C17" s="162">
        <v>0.03</v>
      </c>
      <c r="D17" s="85">
        <v>0.03</v>
      </c>
      <c r="E17" s="85">
        <v>0.03</v>
      </c>
      <c r="F17" s="223">
        <v>0.03</v>
      </c>
      <c r="H17" s="140" t="s">
        <v>191</v>
      </c>
      <c r="I17" s="216"/>
      <c r="J17" s="261">
        <v>2</v>
      </c>
      <c r="K17" s="261">
        <v>2</v>
      </c>
      <c r="L17" s="261">
        <v>2</v>
      </c>
      <c r="M17" s="262">
        <v>2</v>
      </c>
    </row>
    <row r="18" spans="1:17" customFormat="1" x14ac:dyDescent="0.15">
      <c r="A18" s="140" t="s">
        <v>180</v>
      </c>
      <c r="B18" s="216"/>
      <c r="C18" s="127">
        <v>1</v>
      </c>
      <c r="D18" s="218" t="s">
        <v>181</v>
      </c>
      <c r="E18" s="216"/>
      <c r="F18" s="217"/>
    </row>
    <row r="19" spans="1:17" customFormat="1" x14ac:dyDescent="0.15">
      <c r="A19" s="1"/>
      <c r="B19" s="1"/>
      <c r="C19" s="1"/>
      <c r="D19" s="1"/>
      <c r="E19" s="1"/>
      <c r="F19" s="1"/>
    </row>
    <row r="20" spans="1:17" s="89" customFormat="1" x14ac:dyDescent="0.15">
      <c r="A20" s="148" t="s">
        <v>134</v>
      </c>
      <c r="B20" s="149"/>
      <c r="C20" s="149"/>
      <c r="D20" s="149"/>
      <c r="E20" s="149"/>
      <c r="F20" s="150"/>
      <c r="H20" s="148" t="s">
        <v>131</v>
      </c>
      <c r="I20" s="160"/>
      <c r="J20" s="149"/>
      <c r="K20" s="149"/>
      <c r="L20" s="149"/>
      <c r="M20" s="149"/>
      <c r="N20" s="150"/>
      <c r="Q20" s="88"/>
    </row>
    <row r="21" spans="1:17" s="89" customFormat="1" x14ac:dyDescent="0.15">
      <c r="A21" s="151" t="s">
        <v>124</v>
      </c>
      <c r="B21" s="145"/>
      <c r="C21" s="145">
        <f>YEAR($H$2)</f>
        <v>2019</v>
      </c>
      <c r="D21" s="145">
        <f>+C21+1</f>
        <v>2020</v>
      </c>
      <c r="E21" s="146">
        <f>+D21+1</f>
        <v>2021</v>
      </c>
      <c r="F21" s="152">
        <f>+E21+1</f>
        <v>2022</v>
      </c>
      <c r="H21" s="155" t="s">
        <v>133</v>
      </c>
      <c r="I21" s="154"/>
      <c r="J21" s="154"/>
      <c r="K21" s="145">
        <f>YEAR($H$2)</f>
        <v>2019</v>
      </c>
      <c r="L21" s="145">
        <f>+K21+1</f>
        <v>2020</v>
      </c>
      <c r="M21" s="146">
        <f>+L21+1</f>
        <v>2021</v>
      </c>
      <c r="N21" s="152">
        <f>+M21+1</f>
        <v>2022</v>
      </c>
      <c r="Q21" s="88"/>
    </row>
    <row r="22" spans="1:17" customFormat="1" x14ac:dyDescent="0.15">
      <c r="A22" s="139" t="s">
        <v>125</v>
      </c>
      <c r="B22" s="6"/>
      <c r="C22" s="174">
        <v>3</v>
      </c>
      <c r="D22" s="174">
        <v>2.5</v>
      </c>
      <c r="E22" s="174">
        <v>2</v>
      </c>
      <c r="F22" s="175">
        <v>1.75</v>
      </c>
      <c r="G22" s="1"/>
      <c r="H22" s="139" t="s">
        <v>155</v>
      </c>
      <c r="I22" s="6"/>
      <c r="J22" s="6"/>
      <c r="K22" s="174">
        <v>1</v>
      </c>
      <c r="L22" s="174">
        <v>1</v>
      </c>
      <c r="M22" s="174">
        <v>1</v>
      </c>
      <c r="N22" s="175">
        <v>1</v>
      </c>
      <c r="O22" s="1"/>
      <c r="P22" s="1"/>
      <c r="Q22" s="88"/>
    </row>
    <row r="23" spans="1:17" customFormat="1" x14ac:dyDescent="0.15">
      <c r="A23" s="139" t="s">
        <v>126</v>
      </c>
      <c r="B23" s="6"/>
      <c r="C23" s="177">
        <v>1E-3</v>
      </c>
      <c r="D23" s="177">
        <v>1.1000000000000001E-3</v>
      </c>
      <c r="E23" s="177">
        <v>1.1999999999999999E-3</v>
      </c>
      <c r="F23" s="178">
        <v>1.2999999999999999E-3</v>
      </c>
      <c r="G23" s="1"/>
      <c r="H23" s="139" t="s">
        <v>167</v>
      </c>
      <c r="I23" s="6"/>
      <c r="J23" s="6"/>
      <c r="K23" s="44">
        <v>500</v>
      </c>
      <c r="L23" s="1"/>
      <c r="M23" s="185"/>
      <c r="N23" s="141"/>
      <c r="O23" s="1"/>
      <c r="P23" s="1"/>
      <c r="Q23" s="88"/>
    </row>
    <row r="24" spans="1:17" customFormat="1" x14ac:dyDescent="0.15">
      <c r="A24" s="139" t="s">
        <v>129</v>
      </c>
      <c r="B24" s="6"/>
      <c r="C24" s="176">
        <v>0.1</v>
      </c>
      <c r="D24" s="176">
        <v>0.11</v>
      </c>
      <c r="E24" s="176">
        <v>0.12</v>
      </c>
      <c r="F24" s="179">
        <v>0.13</v>
      </c>
      <c r="G24" s="1"/>
      <c r="H24" s="139" t="s">
        <v>160</v>
      </c>
      <c r="I24" s="6"/>
      <c r="J24" s="6"/>
      <c r="K24" s="162">
        <v>0.2</v>
      </c>
      <c r="L24" s="14"/>
      <c r="M24" s="185"/>
      <c r="N24" s="141"/>
      <c r="O24" s="1"/>
      <c r="P24" s="1"/>
      <c r="Q24" s="88"/>
    </row>
    <row r="25" spans="1:17" customFormat="1" x14ac:dyDescent="0.15">
      <c r="A25" s="153" t="s">
        <v>139</v>
      </c>
      <c r="B25" s="154"/>
      <c r="C25" s="163">
        <v>1</v>
      </c>
      <c r="D25" s="163">
        <v>2</v>
      </c>
      <c r="E25" s="163">
        <v>3</v>
      </c>
      <c r="F25" s="164">
        <v>4</v>
      </c>
      <c r="G25" s="1"/>
      <c r="H25" s="155" t="s">
        <v>132</v>
      </c>
      <c r="I25" s="154"/>
      <c r="J25" s="154"/>
      <c r="K25" s="163">
        <v>1</v>
      </c>
      <c r="L25" s="163">
        <v>2</v>
      </c>
      <c r="M25" s="163">
        <v>3</v>
      </c>
      <c r="N25" s="164">
        <v>4</v>
      </c>
      <c r="O25" s="1"/>
      <c r="P25" s="1"/>
    </row>
    <row r="26" spans="1:17" customFormat="1" x14ac:dyDescent="0.15">
      <c r="A26" s="15"/>
      <c r="B26" s="88">
        <f>YEAR($H$2)</f>
        <v>2019</v>
      </c>
      <c r="C26" s="166"/>
      <c r="D26" s="165">
        <v>1000</v>
      </c>
      <c r="E26" s="165">
        <v>5000</v>
      </c>
      <c r="F26" s="167">
        <v>5000</v>
      </c>
      <c r="G26" s="1"/>
      <c r="H26" s="15"/>
      <c r="I26" s="88"/>
      <c r="J26" s="88">
        <f>YEAR($H$2)</f>
        <v>2019</v>
      </c>
      <c r="K26" s="44"/>
      <c r="L26" s="44"/>
      <c r="M26" s="44">
        <v>1</v>
      </c>
      <c r="N26" s="11">
        <v>1</v>
      </c>
      <c r="O26" s="1"/>
      <c r="P26" s="1"/>
    </row>
    <row r="27" spans="1:17" customFormat="1" x14ac:dyDescent="0.15">
      <c r="A27" s="15"/>
      <c r="B27" s="88">
        <f>+B26+1</f>
        <v>2020</v>
      </c>
      <c r="C27" s="165">
        <v>10000</v>
      </c>
      <c r="D27" s="165">
        <v>10000</v>
      </c>
      <c r="E27" s="165">
        <v>10000</v>
      </c>
      <c r="F27" s="167">
        <v>10000</v>
      </c>
      <c r="G27" s="1"/>
      <c r="H27" s="15"/>
      <c r="I27" s="88"/>
      <c r="J27" s="88">
        <f>+J26+1</f>
        <v>2020</v>
      </c>
      <c r="K27" s="44">
        <v>2</v>
      </c>
      <c r="L27" s="44">
        <v>2</v>
      </c>
      <c r="M27" s="44">
        <v>3</v>
      </c>
      <c r="N27" s="11">
        <v>3</v>
      </c>
      <c r="O27" s="1"/>
      <c r="P27" s="1"/>
    </row>
    <row r="28" spans="1:17" customFormat="1" x14ac:dyDescent="0.15">
      <c r="A28" s="15"/>
      <c r="B28" s="88">
        <f>+B27+1</f>
        <v>2021</v>
      </c>
      <c r="C28" s="165">
        <v>20000</v>
      </c>
      <c r="D28" s="165">
        <v>20000</v>
      </c>
      <c r="E28" s="165">
        <v>30000</v>
      </c>
      <c r="F28" s="167">
        <v>40000</v>
      </c>
      <c r="G28" s="1"/>
      <c r="H28" s="15"/>
      <c r="I28" s="88"/>
      <c r="J28" s="88">
        <f>+J27+1</f>
        <v>2021</v>
      </c>
      <c r="K28" s="44">
        <v>3</v>
      </c>
      <c r="L28" s="44">
        <v>3</v>
      </c>
      <c r="M28" s="44">
        <v>3</v>
      </c>
      <c r="N28" s="11">
        <v>4</v>
      </c>
      <c r="O28" s="1"/>
      <c r="P28" s="1"/>
    </row>
    <row r="29" spans="1:17" customFormat="1" x14ac:dyDescent="0.15">
      <c r="A29" s="13"/>
      <c r="B29" s="8">
        <f>+B28+1</f>
        <v>2022</v>
      </c>
      <c r="C29" s="168">
        <v>50000</v>
      </c>
      <c r="D29" s="168">
        <v>50000</v>
      </c>
      <c r="E29" s="168">
        <v>50000</v>
      </c>
      <c r="F29" s="169">
        <v>50000</v>
      </c>
      <c r="G29" s="1"/>
      <c r="H29" s="13"/>
      <c r="I29" s="8"/>
      <c r="J29" s="8">
        <f>+J28+1</f>
        <v>2022</v>
      </c>
      <c r="K29" s="118">
        <v>5</v>
      </c>
      <c r="L29" s="118">
        <v>7</v>
      </c>
      <c r="M29" s="118">
        <v>9</v>
      </c>
      <c r="N29" s="12">
        <v>12</v>
      </c>
      <c r="O29" s="1"/>
      <c r="P29" s="1"/>
    </row>
    <row r="30" spans="1:17" customFormat="1" x14ac:dyDescent="0.1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1"/>
      <c r="N30" s="88"/>
    </row>
    <row r="31" spans="1:17" customFormat="1" x14ac:dyDescent="0.15">
      <c r="A31" s="148" t="s">
        <v>136</v>
      </c>
      <c r="B31" s="149"/>
      <c r="C31" s="149"/>
      <c r="D31" s="149"/>
      <c r="E31" s="149"/>
      <c r="F31" s="150"/>
      <c r="G31" s="1"/>
      <c r="N31" s="88"/>
    </row>
    <row r="32" spans="1:17" customFormat="1" x14ac:dyDescent="0.15">
      <c r="A32" s="155"/>
      <c r="B32" s="154"/>
      <c r="C32" s="154">
        <f>YEAR($H$2)</f>
        <v>2019</v>
      </c>
      <c r="D32" s="154">
        <f>+C32+1</f>
        <v>2020</v>
      </c>
      <c r="E32" s="154">
        <f>+D32+1</f>
        <v>2021</v>
      </c>
      <c r="F32" s="156">
        <f>+E32+1</f>
        <v>2022</v>
      </c>
      <c r="G32" s="1"/>
      <c r="N32" s="88"/>
    </row>
    <row r="33" spans="1:14" customFormat="1" x14ac:dyDescent="0.15">
      <c r="A33" s="139" t="s">
        <v>140</v>
      </c>
      <c r="B33" s="6"/>
      <c r="C33" s="165">
        <v>1000</v>
      </c>
      <c r="D33" s="165">
        <v>10000</v>
      </c>
      <c r="E33" s="165">
        <v>20000</v>
      </c>
      <c r="F33" s="167">
        <v>50000</v>
      </c>
      <c r="G33" s="1"/>
      <c r="H33" s="1"/>
      <c r="I33" s="1"/>
      <c r="J33" s="2"/>
      <c r="K33" s="2"/>
      <c r="L33" s="2"/>
      <c r="M33" s="1"/>
      <c r="N33" s="1"/>
    </row>
    <row r="34" spans="1:14" customFormat="1" x14ac:dyDescent="0.15">
      <c r="A34" s="139" t="s">
        <v>152</v>
      </c>
      <c r="B34" s="6"/>
      <c r="C34" s="165">
        <v>1000</v>
      </c>
      <c r="D34" s="165">
        <v>15000</v>
      </c>
      <c r="E34" s="165">
        <v>30000</v>
      </c>
      <c r="F34" s="167">
        <v>75000</v>
      </c>
      <c r="G34" s="1"/>
      <c r="H34" s="1"/>
      <c r="I34" s="1"/>
      <c r="J34" s="2"/>
      <c r="K34" s="2"/>
      <c r="L34" s="2"/>
      <c r="M34" s="1"/>
      <c r="N34" s="1"/>
    </row>
    <row r="35" spans="1:14" customFormat="1" x14ac:dyDescent="0.15">
      <c r="A35" s="140" t="s">
        <v>129</v>
      </c>
      <c r="B35" s="7"/>
      <c r="C35" s="183">
        <v>0.1</v>
      </c>
      <c r="D35" s="183">
        <v>0.11</v>
      </c>
      <c r="E35" s="183">
        <v>0.12</v>
      </c>
      <c r="F35" s="184">
        <v>0.13</v>
      </c>
      <c r="G35" s="1"/>
      <c r="H35" s="1"/>
      <c r="I35" s="1"/>
      <c r="J35" s="2"/>
      <c r="K35" s="2"/>
      <c r="L35" s="2"/>
      <c r="M35" s="1"/>
      <c r="N35" s="1"/>
    </row>
    <row r="36" spans="1:14" customFormat="1" x14ac:dyDescent="0.1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1"/>
      <c r="N36" s="1"/>
    </row>
    <row r="37" spans="1:14" customFormat="1" x14ac:dyDescent="0.15">
      <c r="A37" s="159" t="s">
        <v>166</v>
      </c>
      <c r="B37" s="160"/>
      <c r="C37" s="160"/>
      <c r="D37" s="160"/>
      <c r="E37" s="160"/>
      <c r="F37" s="161"/>
      <c r="G37" s="1"/>
      <c r="H37" s="1"/>
      <c r="I37" s="1"/>
      <c r="J37" s="2"/>
      <c r="K37" s="2"/>
      <c r="L37" s="2"/>
      <c r="M37" s="1"/>
      <c r="N37" s="1"/>
    </row>
    <row r="38" spans="1:14" customFormat="1" x14ac:dyDescent="0.15">
      <c r="A38" s="153"/>
      <c r="B38" s="154"/>
      <c r="C38" s="154">
        <f>YEAR($H$2)</f>
        <v>2019</v>
      </c>
      <c r="D38" s="154">
        <f>+C38+1</f>
        <v>2020</v>
      </c>
      <c r="E38" s="154">
        <f>+D38+1</f>
        <v>2021</v>
      </c>
      <c r="F38" s="156">
        <f>+E38+1</f>
        <v>2022</v>
      </c>
      <c r="G38" s="1"/>
      <c r="H38" s="1"/>
      <c r="I38" s="1"/>
      <c r="J38" s="2"/>
      <c r="K38" s="2"/>
      <c r="L38" s="2"/>
      <c r="M38" s="1"/>
      <c r="N38" s="1"/>
    </row>
    <row r="39" spans="1:14" customFormat="1" x14ac:dyDescent="0.15">
      <c r="A39" s="139" t="s">
        <v>168</v>
      </c>
      <c r="B39" s="6"/>
      <c r="C39" s="176">
        <v>-0.1</v>
      </c>
      <c r="D39" s="176">
        <v>-0.1</v>
      </c>
      <c r="E39" s="176">
        <v>-0.1</v>
      </c>
      <c r="F39" s="179">
        <v>-0.1</v>
      </c>
      <c r="G39" s="1"/>
      <c r="H39" s="1"/>
      <c r="I39" s="1"/>
      <c r="J39" s="2"/>
      <c r="K39" s="2"/>
      <c r="L39" s="2"/>
      <c r="M39" s="1"/>
      <c r="N39" s="1"/>
    </row>
    <row r="40" spans="1:14" customFormat="1" x14ac:dyDescent="0.15">
      <c r="A40" s="139" t="s">
        <v>182</v>
      </c>
      <c r="B40" s="6"/>
      <c r="C40" s="174">
        <v>0.25</v>
      </c>
      <c r="D40" s="191" t="s">
        <v>172</v>
      </c>
      <c r="E40" s="89"/>
      <c r="F40" s="141"/>
      <c r="G40" s="1"/>
      <c r="H40" s="1"/>
      <c r="I40" s="1"/>
      <c r="J40" s="2"/>
      <c r="K40" s="2"/>
      <c r="L40" s="2"/>
      <c r="M40" s="1"/>
      <c r="N40" s="1"/>
    </row>
    <row r="41" spans="1:14" customFormat="1" x14ac:dyDescent="0.15">
      <c r="A41" s="155" t="s">
        <v>164</v>
      </c>
      <c r="B41" s="154"/>
      <c r="C41" s="154">
        <f>YEAR($H$2)</f>
        <v>2019</v>
      </c>
      <c r="D41" s="154">
        <f>+C41+1</f>
        <v>2020</v>
      </c>
      <c r="E41" s="154">
        <f>+D41+1</f>
        <v>2021</v>
      </c>
      <c r="F41" s="156">
        <f>+E41+1</f>
        <v>2022</v>
      </c>
      <c r="G41" s="1"/>
      <c r="H41" s="1"/>
      <c r="I41" s="1"/>
      <c r="J41" s="2"/>
      <c r="K41" s="2"/>
      <c r="L41" s="2"/>
      <c r="M41" s="1"/>
      <c r="N41" s="1"/>
    </row>
    <row r="42" spans="1:14" customFormat="1" x14ac:dyDescent="0.15">
      <c r="A42" s="157" t="s">
        <v>237</v>
      </c>
      <c r="B42" s="88"/>
      <c r="C42" s="45">
        <v>5</v>
      </c>
      <c r="D42" s="45">
        <v>6</v>
      </c>
      <c r="E42" s="45">
        <v>6</v>
      </c>
      <c r="F42" s="116">
        <v>6</v>
      </c>
      <c r="G42" s="1"/>
      <c r="H42" s="1"/>
      <c r="I42" s="1"/>
      <c r="J42" s="2"/>
      <c r="K42" s="2"/>
      <c r="L42" s="2"/>
      <c r="M42" s="1"/>
      <c r="N42" s="1"/>
    </row>
    <row r="43" spans="1:14" customFormat="1" x14ac:dyDescent="0.15">
      <c r="A43" s="157" t="s">
        <v>129</v>
      </c>
      <c r="B43" s="88"/>
      <c r="C43" s="176">
        <v>0.1</v>
      </c>
      <c r="D43" s="176">
        <v>0.11</v>
      </c>
      <c r="E43" s="176">
        <v>0.12</v>
      </c>
      <c r="F43" s="179">
        <v>0.13</v>
      </c>
      <c r="G43" s="1"/>
      <c r="H43" s="1"/>
      <c r="I43" s="1"/>
      <c r="J43" s="2"/>
      <c r="K43" s="2"/>
      <c r="L43" s="2"/>
      <c r="M43" s="1"/>
      <c r="N43" s="1"/>
    </row>
    <row r="44" spans="1:14" customFormat="1" x14ac:dyDescent="0.15">
      <c r="A44" s="157" t="s">
        <v>165</v>
      </c>
      <c r="B44" s="137"/>
      <c r="C44" s="137">
        <f>C42*C43</f>
        <v>0.5</v>
      </c>
      <c r="D44" s="89">
        <f t="shared" ref="D44:F44" si="2">D42*D43</f>
        <v>0.66</v>
      </c>
      <c r="E44" s="89">
        <f t="shared" si="2"/>
        <v>0.72</v>
      </c>
      <c r="F44" s="188">
        <f t="shared" si="2"/>
        <v>0.78</v>
      </c>
      <c r="G44" s="1"/>
      <c r="H44" s="1"/>
      <c r="I44" s="1"/>
      <c r="J44" s="2"/>
      <c r="K44" s="2"/>
      <c r="L44" s="2"/>
      <c r="M44" s="1"/>
      <c r="N44" s="1"/>
    </row>
    <row r="45" spans="1:14" customFormat="1" x14ac:dyDescent="0.15">
      <c r="A45" s="158" t="s">
        <v>175</v>
      </c>
      <c r="B45" s="189"/>
      <c r="C45" s="189"/>
      <c r="D45" s="189"/>
      <c r="E45" s="189"/>
      <c r="F45" s="190"/>
      <c r="G45" s="1"/>
      <c r="H45" s="1"/>
      <c r="I45" s="1"/>
      <c r="J45" s="2"/>
      <c r="K45" s="2"/>
      <c r="L45" s="2"/>
      <c r="M45" s="1"/>
      <c r="N45" s="1"/>
    </row>
    <row r="46" spans="1:14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1"/>
      <c r="N46" s="89"/>
    </row>
    <row r="47" spans="1:14" s="142" customFormat="1" ht="16" x14ac:dyDescent="0.2">
      <c r="A47" s="142" t="s">
        <v>142</v>
      </c>
    </row>
    <row r="48" spans="1:14" customFormat="1" x14ac:dyDescent="0.15">
      <c r="A48" s="1"/>
      <c r="B48" s="1"/>
      <c r="C48" s="1"/>
      <c r="D48" s="1"/>
      <c r="E48" s="1"/>
      <c r="F48" s="1"/>
    </row>
    <row r="49" spans="1:13" customFormat="1" x14ac:dyDescent="0.15">
      <c r="A49" s="212" t="s">
        <v>197</v>
      </c>
      <c r="B49" s="213"/>
      <c r="C49" s="213"/>
      <c r="D49" s="213"/>
      <c r="E49" s="213"/>
      <c r="F49" s="214"/>
      <c r="G49" s="88"/>
      <c r="H49" s="212" t="s">
        <v>63</v>
      </c>
      <c r="I49" s="213"/>
      <c r="J49" s="213"/>
      <c r="K49" s="213"/>
      <c r="L49" s="214"/>
      <c r="M49" s="88"/>
    </row>
    <row r="50" spans="1:13" customFormat="1" x14ac:dyDescent="0.15">
      <c r="A50" s="15" t="s">
        <v>82</v>
      </c>
      <c r="B50" s="88"/>
      <c r="C50" s="88"/>
      <c r="D50" s="94">
        <v>4</v>
      </c>
      <c r="E50" s="88"/>
      <c r="F50" s="92"/>
      <c r="G50" s="88"/>
      <c r="H50" s="157" t="s">
        <v>236</v>
      </c>
      <c r="I50" s="14"/>
      <c r="J50" s="44">
        <v>7500</v>
      </c>
      <c r="K50" s="89"/>
      <c r="L50" s="141"/>
      <c r="M50" s="88"/>
    </row>
    <row r="51" spans="1:13" customFormat="1" x14ac:dyDescent="0.15">
      <c r="A51" s="155" t="s">
        <v>81</v>
      </c>
      <c r="B51" s="154"/>
      <c r="C51" s="96">
        <v>1</v>
      </c>
      <c r="D51" s="96">
        <v>2</v>
      </c>
      <c r="E51" s="96">
        <v>3</v>
      </c>
      <c r="F51" s="122">
        <v>4</v>
      </c>
      <c r="G51" s="88"/>
      <c r="H51" s="15" t="s">
        <v>111</v>
      </c>
      <c r="I51" s="14"/>
      <c r="J51" s="44">
        <v>800</v>
      </c>
      <c r="K51" s="89"/>
      <c r="L51" s="141"/>
      <c r="M51" s="1"/>
    </row>
    <row r="52" spans="1:13" customFormat="1" x14ac:dyDescent="0.15">
      <c r="A52" s="91"/>
      <c r="B52" s="90">
        <f>YEAR($H$2)</f>
        <v>2019</v>
      </c>
      <c r="C52" s="44">
        <v>2</v>
      </c>
      <c r="D52" s="44">
        <v>2</v>
      </c>
      <c r="E52" s="44">
        <v>3</v>
      </c>
      <c r="F52" s="11">
        <v>3</v>
      </c>
      <c r="G52" s="88"/>
      <c r="H52" s="15" t="s">
        <v>112</v>
      </c>
      <c r="I52" s="89"/>
      <c r="J52" s="162">
        <v>0.1</v>
      </c>
      <c r="K52" s="89"/>
      <c r="L52" s="141"/>
      <c r="M52" s="1"/>
    </row>
    <row r="53" spans="1:13" customFormat="1" x14ac:dyDescent="0.15">
      <c r="A53" s="91"/>
      <c r="B53" s="90">
        <f>+B52+1</f>
        <v>2020</v>
      </c>
      <c r="C53" s="44">
        <v>5</v>
      </c>
      <c r="D53" s="44">
        <v>6</v>
      </c>
      <c r="E53" s="44">
        <v>7</v>
      </c>
      <c r="F53" s="11">
        <v>8</v>
      </c>
      <c r="G53" s="88"/>
      <c r="H53" s="15" t="s">
        <v>115</v>
      </c>
      <c r="I53" s="131"/>
      <c r="J53" s="135">
        <v>0.03</v>
      </c>
      <c r="K53" s="89"/>
      <c r="L53" s="141"/>
      <c r="M53" s="1"/>
    </row>
    <row r="54" spans="1:13" customFormat="1" x14ac:dyDescent="0.15">
      <c r="A54" s="91"/>
      <c r="B54" s="90">
        <f>+B53+1</f>
        <v>2021</v>
      </c>
      <c r="C54" s="44">
        <v>9</v>
      </c>
      <c r="D54" s="44">
        <v>10</v>
      </c>
      <c r="E54" s="44">
        <v>11</v>
      </c>
      <c r="F54" s="11">
        <v>12</v>
      </c>
      <c r="G54" s="88"/>
      <c r="H54" s="272" t="s">
        <v>194</v>
      </c>
      <c r="I54" s="216"/>
      <c r="J54" s="183">
        <v>5.0000000000000001E-3</v>
      </c>
      <c r="K54" s="286" t="s">
        <v>207</v>
      </c>
      <c r="L54" s="285">
        <v>5000</v>
      </c>
    </row>
    <row r="55" spans="1:13" customFormat="1" x14ac:dyDescent="0.15">
      <c r="A55" s="123"/>
      <c r="B55" s="124">
        <f>+B54+1</f>
        <v>2022</v>
      </c>
      <c r="C55" s="118">
        <v>13</v>
      </c>
      <c r="D55" s="118">
        <v>13</v>
      </c>
      <c r="E55" s="118">
        <v>13</v>
      </c>
      <c r="F55" s="12">
        <v>13</v>
      </c>
      <c r="G55" s="88"/>
      <c r="H55" s="1"/>
      <c r="I55" s="1"/>
      <c r="J55" s="2"/>
      <c r="K55" s="2"/>
      <c r="L55" s="2"/>
      <c r="M55" s="1"/>
    </row>
    <row r="56" spans="1:13" customFormat="1" x14ac:dyDescent="0.15">
      <c r="A56" s="1"/>
      <c r="B56" s="1"/>
      <c r="C56" s="1"/>
      <c r="D56" s="1"/>
      <c r="E56" s="1"/>
      <c r="F56" s="1"/>
      <c r="G56" s="88"/>
      <c r="H56" s="9" t="s">
        <v>69</v>
      </c>
      <c r="I56" s="119"/>
      <c r="J56" s="257"/>
      <c r="K56" s="257" t="s">
        <v>233</v>
      </c>
      <c r="L56" s="258" t="s">
        <v>192</v>
      </c>
      <c r="M56" s="1"/>
    </row>
    <row r="57" spans="1:13" customFormat="1" x14ac:dyDescent="0.15">
      <c r="A57" s="212" t="s">
        <v>199</v>
      </c>
      <c r="B57" s="213"/>
      <c r="C57" s="213"/>
      <c r="D57" s="213"/>
      <c r="E57" s="213"/>
      <c r="F57" s="214"/>
      <c r="G57" s="88"/>
      <c r="H57" s="268"/>
      <c r="I57" s="134"/>
      <c r="J57" s="263" t="s">
        <v>193</v>
      </c>
      <c r="K57" s="263" t="s">
        <v>232</v>
      </c>
      <c r="L57" s="269" t="s">
        <v>234</v>
      </c>
      <c r="M57" s="1"/>
    </row>
    <row r="58" spans="1:13" customFormat="1" x14ac:dyDescent="0.15">
      <c r="A58" s="153" t="s">
        <v>200</v>
      </c>
      <c r="B58" s="154"/>
      <c r="C58" s="96">
        <v>1</v>
      </c>
      <c r="D58" s="96">
        <v>2</v>
      </c>
      <c r="E58" s="96">
        <v>3</v>
      </c>
      <c r="F58" s="122">
        <v>4</v>
      </c>
      <c r="G58" s="88"/>
      <c r="H58" s="121" t="s">
        <v>71</v>
      </c>
      <c r="I58" s="84"/>
      <c r="J58" s="44">
        <v>2000</v>
      </c>
      <c r="K58" s="44">
        <v>10000</v>
      </c>
      <c r="L58" s="11">
        <v>2500</v>
      </c>
      <c r="M58" s="1"/>
    </row>
    <row r="59" spans="1:13" customFormat="1" x14ac:dyDescent="0.15">
      <c r="A59" s="91"/>
      <c r="B59" s="90">
        <f>YEAR($H$2)</f>
        <v>2019</v>
      </c>
      <c r="C59" s="44">
        <v>0</v>
      </c>
      <c r="D59" s="44">
        <v>0</v>
      </c>
      <c r="E59" s="44">
        <v>1</v>
      </c>
      <c r="F59" s="11">
        <v>1</v>
      </c>
      <c r="G59" s="88"/>
      <c r="H59" s="121" t="s">
        <v>72</v>
      </c>
      <c r="I59" s="88"/>
      <c r="J59" s="44">
        <v>1000</v>
      </c>
      <c r="K59" s="44">
        <v>2000</v>
      </c>
      <c r="L59" s="11">
        <v>500</v>
      </c>
      <c r="M59" s="1"/>
    </row>
    <row r="60" spans="1:13" customFormat="1" x14ac:dyDescent="0.15">
      <c r="A60" s="91"/>
      <c r="B60" s="90">
        <f>+B59+1</f>
        <v>2020</v>
      </c>
      <c r="C60" s="44">
        <v>1</v>
      </c>
      <c r="D60" s="44">
        <v>1</v>
      </c>
      <c r="E60" s="44">
        <v>1</v>
      </c>
      <c r="F60" s="11">
        <v>1</v>
      </c>
      <c r="G60" s="88"/>
      <c r="H60" s="121" t="s">
        <v>70</v>
      </c>
      <c r="I60" s="88"/>
      <c r="J60" s="44">
        <v>1000</v>
      </c>
      <c r="K60" s="44">
        <v>2000</v>
      </c>
      <c r="L60" s="11">
        <v>500</v>
      </c>
      <c r="M60" s="89"/>
    </row>
    <row r="61" spans="1:13" customFormat="1" x14ac:dyDescent="0.15">
      <c r="A61" s="91"/>
      <c r="B61" s="90">
        <f>+B60+1</f>
        <v>2021</v>
      </c>
      <c r="C61" s="44">
        <v>2</v>
      </c>
      <c r="D61" s="44">
        <v>2</v>
      </c>
      <c r="E61" s="44">
        <v>2</v>
      </c>
      <c r="F61" s="11">
        <v>2</v>
      </c>
      <c r="G61" s="137"/>
      <c r="H61" s="273" t="s">
        <v>11</v>
      </c>
      <c r="I61" s="216"/>
      <c r="J61" s="271">
        <f>SUM(J58:J60)</f>
        <v>4000</v>
      </c>
      <c r="K61" s="271">
        <f t="shared" ref="K61:L61" si="3">SUM(K58:K60)</f>
        <v>14000</v>
      </c>
      <c r="L61" s="274">
        <f t="shared" si="3"/>
        <v>3500</v>
      </c>
      <c r="M61" s="89"/>
    </row>
    <row r="62" spans="1:13" customFormat="1" x14ac:dyDescent="0.15">
      <c r="A62" s="123"/>
      <c r="B62" s="124">
        <f>+B61+1</f>
        <v>2022</v>
      </c>
      <c r="C62" s="118">
        <v>2</v>
      </c>
      <c r="D62" s="118">
        <v>2</v>
      </c>
      <c r="E62" s="118">
        <v>2</v>
      </c>
      <c r="F62" s="12">
        <v>2</v>
      </c>
      <c r="G62" s="137"/>
      <c r="H62" s="1"/>
      <c r="I62" s="1"/>
      <c r="J62" s="2"/>
      <c r="K62" s="2"/>
      <c r="L62" s="2"/>
      <c r="M62" s="1"/>
    </row>
    <row r="63" spans="1:13" customFormat="1" x14ac:dyDescent="0.15">
      <c r="A63" s="1"/>
      <c r="B63" s="1"/>
      <c r="C63" s="1"/>
      <c r="D63" s="1"/>
      <c r="E63" s="1"/>
      <c r="F63" s="1"/>
      <c r="G63" s="137"/>
      <c r="H63" s="9" t="s">
        <v>123</v>
      </c>
      <c r="I63" s="10"/>
      <c r="J63" s="10">
        <f>YEAR($H$2)</f>
        <v>2019</v>
      </c>
      <c r="K63" s="10">
        <f>+J63+1</f>
        <v>2020</v>
      </c>
      <c r="L63" s="132">
        <f>+K63+1</f>
        <v>2021</v>
      </c>
      <c r="M63" s="117">
        <f>+L63+1</f>
        <v>2022</v>
      </c>
    </row>
    <row r="64" spans="1:13" customFormat="1" x14ac:dyDescent="0.15">
      <c r="A64" s="212" t="s">
        <v>201</v>
      </c>
      <c r="B64" s="213"/>
      <c r="C64" s="10">
        <f>YEAR($H$2)</f>
        <v>2019</v>
      </c>
      <c r="D64" s="10">
        <f>+C64+1</f>
        <v>2020</v>
      </c>
      <c r="E64" s="132">
        <f>+D64+1</f>
        <v>2021</v>
      </c>
      <c r="F64" s="117">
        <f>+E64+1</f>
        <v>2022</v>
      </c>
      <c r="G64" s="1"/>
      <c r="H64" s="270" t="s">
        <v>109</v>
      </c>
      <c r="I64" s="6"/>
      <c r="J64" s="44">
        <v>10000</v>
      </c>
      <c r="K64" s="44">
        <v>20000</v>
      </c>
      <c r="L64" s="44">
        <v>40000</v>
      </c>
      <c r="M64" s="11">
        <v>50000</v>
      </c>
    </row>
    <row r="65" spans="1:15" customFormat="1" x14ac:dyDescent="0.15">
      <c r="A65" s="157" t="s">
        <v>202</v>
      </c>
      <c r="B65" s="88"/>
      <c r="C65" s="166">
        <v>50000</v>
      </c>
      <c r="D65" s="166">
        <v>75000</v>
      </c>
      <c r="E65" s="166">
        <v>100000</v>
      </c>
      <c r="F65" s="265">
        <v>200000</v>
      </c>
      <c r="G65" s="1"/>
      <c r="H65" s="15" t="s">
        <v>118</v>
      </c>
      <c r="I65" s="88"/>
      <c r="J65" s="44">
        <v>25000</v>
      </c>
      <c r="K65" s="44">
        <v>50000</v>
      </c>
      <c r="L65" s="44">
        <v>50000</v>
      </c>
      <c r="M65" s="11">
        <v>50000</v>
      </c>
    </row>
    <row r="66" spans="1:15" customFormat="1" x14ac:dyDescent="0.15">
      <c r="A66" s="157" t="s">
        <v>203</v>
      </c>
      <c r="B66" s="88"/>
      <c r="C66" s="166">
        <v>40</v>
      </c>
      <c r="D66" s="166">
        <v>35</v>
      </c>
      <c r="E66" s="166">
        <v>30</v>
      </c>
      <c r="F66" s="265">
        <v>30</v>
      </c>
      <c r="G66" s="1"/>
      <c r="H66" s="15" t="s">
        <v>119</v>
      </c>
      <c r="I66" s="88"/>
      <c r="J66" s="44">
        <v>25000</v>
      </c>
      <c r="K66" s="44">
        <v>75000</v>
      </c>
      <c r="L66" s="44">
        <v>100000</v>
      </c>
      <c r="M66" s="11">
        <v>100000</v>
      </c>
    </row>
    <row r="67" spans="1:15" customFormat="1" x14ac:dyDescent="0.15">
      <c r="A67" s="13" t="s">
        <v>87</v>
      </c>
      <c r="B67" s="8"/>
      <c r="C67" s="266">
        <v>25</v>
      </c>
      <c r="D67" s="266">
        <v>25</v>
      </c>
      <c r="E67" s="266">
        <v>25</v>
      </c>
      <c r="F67" s="267">
        <v>25</v>
      </c>
      <c r="G67" s="1"/>
      <c r="H67" s="158" t="s">
        <v>195</v>
      </c>
      <c r="I67" s="271"/>
      <c r="J67" s="118">
        <v>25000</v>
      </c>
      <c r="K67" s="118">
        <v>50000</v>
      </c>
      <c r="L67" s="118">
        <v>50000</v>
      </c>
      <c r="M67" s="12">
        <v>75000</v>
      </c>
    </row>
    <row r="68" spans="1:15" customFormat="1" x14ac:dyDescent="0.15">
      <c r="A68" s="88"/>
      <c r="B68" s="88"/>
      <c r="C68" s="88"/>
      <c r="D68" s="88"/>
      <c r="E68" s="88"/>
      <c r="F68" s="1"/>
      <c r="G68" s="1"/>
      <c r="H68" s="1"/>
      <c r="I68" s="1"/>
      <c r="J68" s="2"/>
      <c r="K68" s="2"/>
      <c r="L68" s="2"/>
      <c r="M68" s="1"/>
    </row>
    <row r="69" spans="1:15" customFormat="1" x14ac:dyDescent="0.15">
      <c r="A69" s="9" t="s">
        <v>196</v>
      </c>
      <c r="B69" s="125"/>
      <c r="C69" s="125"/>
      <c r="D69" s="275" t="s">
        <v>204</v>
      </c>
      <c r="E69" s="1"/>
      <c r="F69" s="1"/>
      <c r="G69" s="1"/>
      <c r="H69" s="1"/>
      <c r="I69" s="1"/>
      <c r="J69" s="2"/>
      <c r="K69" s="2"/>
      <c r="L69" s="2"/>
      <c r="M69" s="1"/>
    </row>
    <row r="70" spans="1:15" customFormat="1" x14ac:dyDescent="0.15">
      <c r="A70" s="15" t="s">
        <v>80</v>
      </c>
      <c r="B70" s="88"/>
      <c r="C70" s="44">
        <v>150000</v>
      </c>
      <c r="D70" s="126">
        <f>C70*(1+$C$81)+$C$78+$C$79+$C$80</f>
        <v>168825</v>
      </c>
      <c r="E70" s="1"/>
      <c r="F70" s="1"/>
      <c r="G70" s="1"/>
      <c r="H70" s="1"/>
      <c r="I70" s="1"/>
      <c r="J70" s="2"/>
      <c r="K70" s="2"/>
      <c r="L70" s="2"/>
      <c r="M70" s="1"/>
      <c r="N70" s="1"/>
      <c r="O70" s="1"/>
    </row>
    <row r="71" spans="1:15" customFormat="1" x14ac:dyDescent="0.15">
      <c r="A71" s="15" t="s">
        <v>76</v>
      </c>
      <c r="B71" s="88"/>
      <c r="C71" s="44">
        <v>125000</v>
      </c>
      <c r="D71" s="126">
        <f t="shared" ref="D71:D74" si="4">C71*(1+$C$81)+$C$78+$C$79+$C$80</f>
        <v>141912.5</v>
      </c>
      <c r="E71" s="1"/>
      <c r="F71" s="1"/>
      <c r="G71" s="1"/>
      <c r="H71" s="1"/>
      <c r="I71" s="1"/>
      <c r="J71" s="2"/>
      <c r="K71" s="2"/>
      <c r="L71" s="2"/>
      <c r="M71" s="1"/>
      <c r="N71" s="1"/>
      <c r="O71" s="1"/>
    </row>
    <row r="72" spans="1:15" customFormat="1" x14ac:dyDescent="0.15">
      <c r="A72" s="15" t="s">
        <v>75</v>
      </c>
      <c r="B72" s="88"/>
      <c r="C72" s="44">
        <v>175000</v>
      </c>
      <c r="D72" s="126">
        <f t="shared" si="4"/>
        <v>195737.5</v>
      </c>
      <c r="E72" s="1"/>
      <c r="F72" s="1"/>
      <c r="G72" s="1"/>
      <c r="H72" s="1"/>
      <c r="I72" s="1"/>
      <c r="J72" s="2"/>
      <c r="K72" s="2"/>
      <c r="L72" s="2"/>
      <c r="M72" s="1"/>
      <c r="N72" s="1"/>
      <c r="O72" s="1"/>
    </row>
    <row r="73" spans="1:15" s="89" customFormat="1" x14ac:dyDescent="0.15">
      <c r="A73" s="15" t="s">
        <v>77</v>
      </c>
      <c r="B73" s="88"/>
      <c r="C73" s="44">
        <v>60000</v>
      </c>
      <c r="D73" s="126">
        <f t="shared" si="4"/>
        <v>71940</v>
      </c>
    </row>
    <row r="74" spans="1:15" s="89" customFormat="1" x14ac:dyDescent="0.15">
      <c r="A74" s="15" t="s">
        <v>79</v>
      </c>
      <c r="B74" s="88"/>
      <c r="C74" s="44">
        <v>100000</v>
      </c>
      <c r="D74" s="126">
        <f t="shared" si="4"/>
        <v>115000</v>
      </c>
    </row>
    <row r="75" spans="1:15" s="89" customFormat="1" x14ac:dyDescent="0.15">
      <c r="A75" s="13" t="s">
        <v>78</v>
      </c>
      <c r="B75" s="8"/>
      <c r="C75" s="264">
        <v>0.05</v>
      </c>
      <c r="D75" s="128"/>
    </row>
    <row r="76" spans="1:15" s="89" customFormat="1" x14ac:dyDescent="0.15">
      <c r="A76" s="88"/>
      <c r="B76" s="88"/>
      <c r="C76" s="88"/>
      <c r="D76" s="88"/>
      <c r="G76" s="14"/>
    </row>
    <row r="77" spans="1:15" s="89" customFormat="1" x14ac:dyDescent="0.15">
      <c r="A77" s="9" t="s">
        <v>83</v>
      </c>
      <c r="B77" s="10"/>
      <c r="C77" s="117"/>
      <c r="D77" s="88"/>
      <c r="G77" s="14"/>
    </row>
    <row r="78" spans="1:15" s="89" customFormat="1" x14ac:dyDescent="0.15">
      <c r="A78" s="139" t="s">
        <v>231</v>
      </c>
      <c r="B78" s="88"/>
      <c r="C78" s="11">
        <v>450</v>
      </c>
      <c r="D78" s="88"/>
      <c r="G78" s="14"/>
    </row>
    <row r="79" spans="1:15" s="89" customFormat="1" x14ac:dyDescent="0.15">
      <c r="A79" s="48" t="s">
        <v>32</v>
      </c>
      <c r="B79" s="88"/>
      <c r="C79" s="11">
        <v>5900</v>
      </c>
      <c r="D79" s="88"/>
      <c r="G79" s="14"/>
    </row>
    <row r="80" spans="1:15" s="89" customFormat="1" x14ac:dyDescent="0.15">
      <c r="A80" s="157" t="s">
        <v>135</v>
      </c>
      <c r="B80" s="88"/>
      <c r="C80" s="11">
        <v>1000</v>
      </c>
      <c r="D80" s="88"/>
      <c r="E80"/>
      <c r="G80" s="14"/>
    </row>
    <row r="81" spans="1:13" s="89" customFormat="1" x14ac:dyDescent="0.15">
      <c r="A81" s="129" t="s">
        <v>33</v>
      </c>
      <c r="B81" s="8"/>
      <c r="C81" s="130">
        <v>7.6499999999999999E-2</v>
      </c>
      <c r="D81" s="88"/>
      <c r="E81"/>
      <c r="G81" s="14"/>
    </row>
    <row r="82" spans="1:13" s="89" customFormat="1" x14ac:dyDescent="0.15">
      <c r="D82"/>
      <c r="E82"/>
      <c r="G82" s="14"/>
    </row>
    <row r="83" spans="1:13" s="142" customFormat="1" ht="16" x14ac:dyDescent="0.2">
      <c r="A83" s="142" t="s">
        <v>212</v>
      </c>
      <c r="G83" s="205"/>
    </row>
    <row r="84" spans="1:13" s="89" customFormat="1" x14ac:dyDescent="0.15">
      <c r="D84"/>
      <c r="E84"/>
      <c r="G84" s="14"/>
      <c r="H84" s="137"/>
      <c r="I84" s="137"/>
      <c r="J84" s="137"/>
      <c r="K84" s="137"/>
      <c r="L84" s="137"/>
      <c r="M84" s="137"/>
    </row>
    <row r="85" spans="1:13" s="89" customFormat="1" x14ac:dyDescent="0.15">
      <c r="A85" s="212" t="s">
        <v>217</v>
      </c>
      <c r="B85" s="213"/>
      <c r="C85" s="213"/>
      <c r="D85" s="214"/>
      <c r="E85"/>
      <c r="G85" s="14"/>
      <c r="H85" s="88"/>
      <c r="I85" s="88"/>
      <c r="J85" s="137"/>
      <c r="K85" s="137"/>
      <c r="L85" s="137"/>
      <c r="M85" s="137"/>
    </row>
    <row r="86" spans="1:13" s="89" customFormat="1" x14ac:dyDescent="0.15">
      <c r="A86" s="139" t="s">
        <v>213</v>
      </c>
      <c r="D86" s="289">
        <v>0.5</v>
      </c>
      <c r="E86"/>
      <c r="G86" s="14"/>
    </row>
    <row r="87" spans="1:13" s="89" customFormat="1" x14ac:dyDescent="0.15">
      <c r="A87" s="139" t="s">
        <v>214</v>
      </c>
      <c r="D87" s="294">
        <v>0.5</v>
      </c>
      <c r="G87" s="14"/>
    </row>
    <row r="88" spans="1:13" s="89" customFormat="1" x14ac:dyDescent="0.15">
      <c r="A88" s="139" t="s">
        <v>216</v>
      </c>
      <c r="D88" s="178">
        <v>0.1</v>
      </c>
      <c r="G88" s="14"/>
    </row>
    <row r="89" spans="1:13" s="89" customFormat="1" x14ac:dyDescent="0.15">
      <c r="A89" s="140" t="s">
        <v>218</v>
      </c>
      <c r="B89" s="216"/>
      <c r="C89" s="216"/>
      <c r="D89" s="290">
        <v>0.35</v>
      </c>
      <c r="G89" s="14"/>
    </row>
    <row r="90" spans="1:13" s="89" customFormat="1" x14ac:dyDescent="0.15">
      <c r="G90" s="14"/>
      <c r="H90" s="14"/>
      <c r="I90" s="14"/>
      <c r="K90" s="84"/>
      <c r="M90" s="14"/>
    </row>
    <row r="91" spans="1:13" s="89" customFormat="1" x14ac:dyDescent="0.15">
      <c r="G91" s="14"/>
      <c r="H91" s="14"/>
      <c r="I91" s="14"/>
      <c r="K91" s="84"/>
      <c r="M91" s="14"/>
    </row>
    <row r="92" spans="1:13" s="89" customFormat="1" x14ac:dyDescent="0.15">
      <c r="G92" s="14"/>
      <c r="H92" s="14"/>
      <c r="I92" s="14"/>
      <c r="K92" s="84"/>
      <c r="M92" s="14"/>
    </row>
    <row r="93" spans="1:13" s="89" customFormat="1" x14ac:dyDescent="0.15">
      <c r="G93" s="14"/>
      <c r="H93" s="14"/>
      <c r="I93" s="14"/>
      <c r="K93" s="84"/>
      <c r="M93" s="14"/>
    </row>
    <row r="94" spans="1:13" s="89" customFormat="1" x14ac:dyDescent="0.15">
      <c r="G94" s="14"/>
      <c r="H94" s="14"/>
      <c r="I94" s="14"/>
      <c r="K94" s="84"/>
      <c r="M94" s="14"/>
    </row>
    <row r="95" spans="1:13" s="89" customFormat="1" x14ac:dyDescent="0.15">
      <c r="G95" s="14"/>
      <c r="H95" s="14"/>
      <c r="I95" s="14"/>
      <c r="K95" s="84"/>
      <c r="M95" s="14"/>
    </row>
    <row r="96" spans="1:13" s="89" customFormat="1" x14ac:dyDescent="0.15">
      <c r="G96" s="14"/>
      <c r="H96" s="14"/>
      <c r="I96" s="14"/>
      <c r="K96" s="84"/>
      <c r="M96" s="14"/>
    </row>
    <row r="97" spans="4:96" s="89" customFormat="1" x14ac:dyDescent="0.15">
      <c r="G97" s="14"/>
      <c r="H97" s="14"/>
      <c r="I97" s="14"/>
      <c r="K97" s="84"/>
      <c r="M97" s="14"/>
    </row>
    <row r="98" spans="4:96" s="89" customFormat="1" x14ac:dyDescent="0.15">
      <c r="D98" s="93"/>
      <c r="F98" s="14"/>
      <c r="G98" s="14"/>
      <c r="H98" s="14"/>
      <c r="I98" s="14"/>
      <c r="K98" s="84"/>
      <c r="M98" s="14"/>
    </row>
    <row r="99" spans="4:96" s="89" customFormat="1" x14ac:dyDescent="0.15">
      <c r="D99" s="93"/>
      <c r="F99" s="14"/>
      <c r="G99" s="14"/>
      <c r="H99" s="14"/>
      <c r="I99" s="14"/>
      <c r="K99" s="84"/>
      <c r="M99" s="14"/>
    </row>
    <row r="100" spans="4:96" s="89" customFormat="1" x14ac:dyDescent="0.15">
      <c r="D100" s="93"/>
      <c r="F100" s="14"/>
      <c r="G100" s="14"/>
      <c r="H100" s="14"/>
      <c r="I100" s="14"/>
      <c r="K100" s="84"/>
      <c r="M100" s="14"/>
    </row>
    <row r="101" spans="4:96" s="89" customFormat="1" x14ac:dyDescent="0.15">
      <c r="D101" s="93"/>
      <c r="F101" s="14"/>
      <c r="G101" s="14"/>
      <c r="H101" s="14"/>
      <c r="I101" s="14"/>
      <c r="K101" s="84"/>
      <c r="M101" s="14"/>
    </row>
    <row r="102" spans="4:96" s="89" customFormat="1" x14ac:dyDescent="0.15">
      <c r="D102" s="93"/>
      <c r="F102" s="14"/>
      <c r="G102" s="14"/>
      <c r="H102" s="14"/>
      <c r="I102" s="14"/>
      <c r="K102" s="84"/>
      <c r="M102" s="14"/>
    </row>
    <row r="103" spans="4:96" s="89" customFormat="1" x14ac:dyDescent="0.15">
      <c r="D103" s="93"/>
      <c r="F103" s="14"/>
      <c r="G103" s="14"/>
      <c r="H103" s="14"/>
      <c r="I103" s="14"/>
      <c r="K103" s="84"/>
      <c r="M103" s="14"/>
    </row>
    <row r="104" spans="4:96" x14ac:dyDescent="0.15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</row>
    <row r="105" spans="4:96" x14ac:dyDescent="0.15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</row>
    <row r="106" spans="4:96" x14ac:dyDescent="0.15"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</row>
    <row r="107" spans="4:96" x14ac:dyDescent="0.15"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</row>
    <row r="108" spans="4:96" x14ac:dyDescent="0.15"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</row>
    <row r="109" spans="4:96" x14ac:dyDescent="0.15"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</row>
    <row r="110" spans="4:96" x14ac:dyDescent="0.15"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</row>
    <row r="111" spans="4:96" x14ac:dyDescent="0.15"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</row>
    <row r="112" spans="4:96" x14ac:dyDescent="0.15"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</row>
    <row r="113" spans="8:96" x14ac:dyDescent="0.15"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</row>
    <row r="114" spans="8:96" x14ac:dyDescent="0.15"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</row>
    <row r="115" spans="8:96" x14ac:dyDescent="0.15"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</row>
    <row r="116" spans="8:96" x14ac:dyDescent="0.15"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</row>
    <row r="117" spans="8:96" x14ac:dyDescent="0.15"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</row>
    <row r="118" spans="8:96" x14ac:dyDescent="0.15"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</row>
    <row r="119" spans="8:96" x14ac:dyDescent="0.15"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</row>
    <row r="120" spans="8:96" x14ac:dyDescent="0.15"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</row>
    <row r="121" spans="8:96" x14ac:dyDescent="0.15"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</row>
    <row r="122" spans="8:96" x14ac:dyDescent="0.15"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8:96" x14ac:dyDescent="0.15"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8:96" x14ac:dyDescent="0.15"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8:96" x14ac:dyDescent="0.15"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8:96" x14ac:dyDescent="0.15"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8:96" x14ac:dyDescent="0.15"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8:96" x14ac:dyDescent="0.15"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8:23" x14ac:dyDescent="0.15"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8:23" x14ac:dyDescent="0.15"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8:23" x14ac:dyDescent="0.15"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8:23" x14ac:dyDescent="0.15"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8:23" x14ac:dyDescent="0.15"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8:23" x14ac:dyDescent="0.15"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  <row r="135" spans="8:23" x14ac:dyDescent="0.15"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8:23" x14ac:dyDescent="0.15"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8:23" x14ac:dyDescent="0.15"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8:23" x14ac:dyDescent="0.15"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</row>
    <row r="139" spans="8:23" x14ac:dyDescent="0.15"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</row>
    <row r="140" spans="8:23" x14ac:dyDescent="0.15"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</row>
    <row r="141" spans="8:23" x14ac:dyDescent="0.15"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</row>
    <row r="142" spans="8:23" x14ac:dyDescent="0.15"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</row>
    <row r="143" spans="8:23" x14ac:dyDescent="0.15"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</row>
    <row r="144" spans="8:23" x14ac:dyDescent="0.15"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</row>
    <row r="145" spans="8:23" x14ac:dyDescent="0.15"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8:23" x14ac:dyDescent="0.15"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</row>
    <row r="147" spans="8:23" x14ac:dyDescent="0.15"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8:23" x14ac:dyDescent="0.15"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8:23" x14ac:dyDescent="0.15"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8:23" x14ac:dyDescent="0.15"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8:23" x14ac:dyDescent="0.15"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8:23" x14ac:dyDescent="0.15"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8:23" x14ac:dyDescent="0.15"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8:23" x14ac:dyDescent="0.15"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8:23" x14ac:dyDescent="0.15"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8:23" x14ac:dyDescent="0.15"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8:23" x14ac:dyDescent="0.15"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8:23" x14ac:dyDescent="0.15"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8:23" x14ac:dyDescent="0.15"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8:23" x14ac:dyDescent="0.15"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8:23" x14ac:dyDescent="0.15"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8:23" x14ac:dyDescent="0.15"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8:23" x14ac:dyDescent="0.15"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8:23" x14ac:dyDescent="0.15"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8:23" x14ac:dyDescent="0.15"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8:23" x14ac:dyDescent="0.15"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8:23" x14ac:dyDescent="0.15"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8:23" x14ac:dyDescent="0.15"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8:23" x14ac:dyDescent="0.15"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8:23" x14ac:dyDescent="0.15"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8:23" x14ac:dyDescent="0.15"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8:23" x14ac:dyDescent="0.15"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8:23" x14ac:dyDescent="0.15"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8:23" x14ac:dyDescent="0.15"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8:23" x14ac:dyDescent="0.15"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8:23" x14ac:dyDescent="0.15"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8:23" x14ac:dyDescent="0.15"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8:23" x14ac:dyDescent="0.15"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8:23" x14ac:dyDescent="0.15"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8:23" x14ac:dyDescent="0.15"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8:23" x14ac:dyDescent="0.15"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8:23" x14ac:dyDescent="0.15"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8:23" x14ac:dyDescent="0.15"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8:23" x14ac:dyDescent="0.15"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8:23" x14ac:dyDescent="0.15"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8:23" x14ac:dyDescent="0.15"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8:23" x14ac:dyDescent="0.15"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8:23" x14ac:dyDescent="0.15"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8:23" x14ac:dyDescent="0.15"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8:23" x14ac:dyDescent="0.15"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  <row r="191" spans="8:23" x14ac:dyDescent="0.15"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8:23" x14ac:dyDescent="0.15"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8:23" x14ac:dyDescent="0.15"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8:23" x14ac:dyDescent="0.15"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8:23" x14ac:dyDescent="0.15">
      <c r="H195" s="51"/>
      <c r="I195" s="51"/>
      <c r="J195" s="51"/>
      <c r="K195" s="51"/>
    </row>
  </sheetData>
  <pageMargins left="0.7" right="0.7" top="0.75" bottom="0.75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theme="5" tint="0.39997558519241921"/>
  </sheetPr>
  <dimension ref="A1:XFB49"/>
  <sheetViews>
    <sheetView workbookViewId="0">
      <pane xSplit="6" ySplit="3" topLeftCell="G4" activePane="bottomRight" state="frozen"/>
      <selection activeCell="E7" sqref="E7"/>
      <selection pane="topRight" activeCell="E7" sqref="E7"/>
      <selection pane="bottomLeft" activeCell="E7" sqref="E7"/>
      <selection pane="bottomRight"/>
    </sheetView>
  </sheetViews>
  <sheetFormatPr baseColWidth="10" defaultColWidth="8.83203125" defaultRowHeight="12.75" customHeight="1" x14ac:dyDescent="0.15"/>
  <cols>
    <col min="1" max="1" width="39.5" style="54" customWidth="1"/>
    <col min="2" max="2" width="16.5" style="54" hidden="1" customWidth="1"/>
    <col min="3" max="3" width="12.1640625" style="76" customWidth="1"/>
    <col min="4" max="7" width="12.1640625" style="54" customWidth="1"/>
    <col min="8" max="54" width="12.1640625" style="52" customWidth="1"/>
    <col min="55" max="16384" width="8.83203125" style="52"/>
  </cols>
  <sheetData>
    <row r="1" spans="1:16382" s="32" customFormat="1" ht="18" x14ac:dyDescent="0.2">
      <c r="A1" s="206" t="str">
        <f>Main!H1</f>
        <v>BobCo</v>
      </c>
      <c r="B1" s="27"/>
      <c r="C1" s="28" t="s">
        <v>48</v>
      </c>
      <c r="D1" s="29"/>
      <c r="E1" s="29"/>
      <c r="F1" s="29"/>
      <c r="G1" s="30" t="s">
        <v>56</v>
      </c>
      <c r="H1" s="31"/>
      <c r="I1" s="31"/>
      <c r="J1" s="31"/>
      <c r="K1" s="30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16382" ht="16" x14ac:dyDescent="0.2">
      <c r="A2" s="332" t="s">
        <v>226</v>
      </c>
      <c r="B2" s="16"/>
      <c r="D2" s="33"/>
      <c r="E2" s="33"/>
      <c r="F2" s="33"/>
      <c r="G2" s="34">
        <f t="shared" ref="G2:BB2" si="0">YEAR(G3)</f>
        <v>2019</v>
      </c>
      <c r="H2" s="35">
        <f t="shared" si="0"/>
        <v>2019</v>
      </c>
      <c r="I2" s="35">
        <f t="shared" si="0"/>
        <v>2019</v>
      </c>
      <c r="J2" s="35">
        <f t="shared" si="0"/>
        <v>2019</v>
      </c>
      <c r="K2" s="35">
        <f t="shared" si="0"/>
        <v>2019</v>
      </c>
      <c r="L2" s="35">
        <f t="shared" si="0"/>
        <v>2019</v>
      </c>
      <c r="M2" s="35">
        <f t="shared" si="0"/>
        <v>2019</v>
      </c>
      <c r="N2" s="35">
        <f t="shared" si="0"/>
        <v>2019</v>
      </c>
      <c r="O2" s="35">
        <f t="shared" si="0"/>
        <v>2019</v>
      </c>
      <c r="P2" s="35">
        <f t="shared" si="0"/>
        <v>2019</v>
      </c>
      <c r="Q2" s="35">
        <f t="shared" si="0"/>
        <v>2019</v>
      </c>
      <c r="R2" s="35">
        <f t="shared" si="0"/>
        <v>2019</v>
      </c>
      <c r="S2" s="35">
        <f t="shared" si="0"/>
        <v>2020</v>
      </c>
      <c r="T2" s="35">
        <f t="shared" si="0"/>
        <v>2020</v>
      </c>
      <c r="U2" s="35">
        <f t="shared" si="0"/>
        <v>2020</v>
      </c>
      <c r="V2" s="35">
        <f t="shared" si="0"/>
        <v>2020</v>
      </c>
      <c r="W2" s="35">
        <f t="shared" si="0"/>
        <v>2020</v>
      </c>
      <c r="X2" s="35">
        <f t="shared" si="0"/>
        <v>2020</v>
      </c>
      <c r="Y2" s="35">
        <f t="shared" si="0"/>
        <v>2020</v>
      </c>
      <c r="Z2" s="35">
        <f t="shared" si="0"/>
        <v>2020</v>
      </c>
      <c r="AA2" s="35">
        <f t="shared" si="0"/>
        <v>2020</v>
      </c>
      <c r="AB2" s="35">
        <f t="shared" si="0"/>
        <v>2020</v>
      </c>
      <c r="AC2" s="35">
        <f t="shared" si="0"/>
        <v>2020</v>
      </c>
      <c r="AD2" s="35">
        <f t="shared" si="0"/>
        <v>2020</v>
      </c>
      <c r="AE2" s="35">
        <f t="shared" si="0"/>
        <v>2021</v>
      </c>
      <c r="AF2" s="35">
        <f t="shared" si="0"/>
        <v>2021</v>
      </c>
      <c r="AG2" s="35">
        <f t="shared" si="0"/>
        <v>2021</v>
      </c>
      <c r="AH2" s="35">
        <f t="shared" si="0"/>
        <v>2021</v>
      </c>
      <c r="AI2" s="35">
        <f t="shared" si="0"/>
        <v>2021</v>
      </c>
      <c r="AJ2" s="35">
        <f t="shared" si="0"/>
        <v>2021</v>
      </c>
      <c r="AK2" s="35">
        <f t="shared" si="0"/>
        <v>2021</v>
      </c>
      <c r="AL2" s="35">
        <f t="shared" si="0"/>
        <v>2021</v>
      </c>
      <c r="AM2" s="35">
        <f t="shared" si="0"/>
        <v>2021</v>
      </c>
      <c r="AN2" s="35">
        <f t="shared" si="0"/>
        <v>2021</v>
      </c>
      <c r="AO2" s="35">
        <f t="shared" si="0"/>
        <v>2021</v>
      </c>
      <c r="AP2" s="35">
        <f t="shared" si="0"/>
        <v>2021</v>
      </c>
      <c r="AQ2" s="35">
        <f t="shared" si="0"/>
        <v>2022</v>
      </c>
      <c r="AR2" s="35">
        <f t="shared" si="0"/>
        <v>2022</v>
      </c>
      <c r="AS2" s="35">
        <f t="shared" si="0"/>
        <v>2022</v>
      </c>
      <c r="AT2" s="35">
        <f t="shared" si="0"/>
        <v>2022</v>
      </c>
      <c r="AU2" s="35">
        <f t="shared" si="0"/>
        <v>2022</v>
      </c>
      <c r="AV2" s="35">
        <f t="shared" si="0"/>
        <v>2022</v>
      </c>
      <c r="AW2" s="35">
        <f t="shared" si="0"/>
        <v>2022</v>
      </c>
      <c r="AX2" s="35">
        <f t="shared" si="0"/>
        <v>2022</v>
      </c>
      <c r="AY2" s="35">
        <f t="shared" si="0"/>
        <v>2022</v>
      </c>
      <c r="AZ2" s="35">
        <f t="shared" si="0"/>
        <v>2022</v>
      </c>
      <c r="BA2" s="35">
        <f t="shared" si="0"/>
        <v>2022</v>
      </c>
      <c r="BB2" s="35">
        <f t="shared" si="0"/>
        <v>2022</v>
      </c>
    </row>
    <row r="3" spans="1:16382" s="53" customFormat="1" ht="13" x14ac:dyDescent="0.15">
      <c r="B3" s="36" t="s">
        <v>49</v>
      </c>
      <c r="C3" s="37">
        <f>YEAR(Main!$H$2)</f>
        <v>2019</v>
      </c>
      <c r="D3" s="38">
        <f>C3+1</f>
        <v>2020</v>
      </c>
      <c r="E3" s="38">
        <f t="shared" ref="E3:F3" si="1">D3+1</f>
        <v>2021</v>
      </c>
      <c r="F3" s="38">
        <f t="shared" si="1"/>
        <v>2022</v>
      </c>
      <c r="G3" s="39">
        <f>EOMONTH(Main!$H$2,0)</f>
        <v>43496</v>
      </c>
      <c r="H3" s="40">
        <f>EOMONTH(G3,1)</f>
        <v>43524</v>
      </c>
      <c r="I3" s="40">
        <f>EOMONTH(H3,1)</f>
        <v>43555</v>
      </c>
      <c r="J3" s="40">
        <f t="shared" ref="J3:BB3" si="2">EOMONTH(I3,1)</f>
        <v>43585</v>
      </c>
      <c r="K3" s="40">
        <f t="shared" si="2"/>
        <v>43616</v>
      </c>
      <c r="L3" s="40">
        <f t="shared" si="2"/>
        <v>43646</v>
      </c>
      <c r="M3" s="40">
        <f t="shared" si="2"/>
        <v>43677</v>
      </c>
      <c r="N3" s="40">
        <f t="shared" si="2"/>
        <v>43708</v>
      </c>
      <c r="O3" s="40">
        <f t="shared" si="2"/>
        <v>43738</v>
      </c>
      <c r="P3" s="40">
        <f t="shared" si="2"/>
        <v>43769</v>
      </c>
      <c r="Q3" s="40">
        <f t="shared" si="2"/>
        <v>43799</v>
      </c>
      <c r="R3" s="40">
        <f t="shared" si="2"/>
        <v>43830</v>
      </c>
      <c r="S3" s="40">
        <f t="shared" si="2"/>
        <v>43861</v>
      </c>
      <c r="T3" s="40">
        <f t="shared" si="2"/>
        <v>43890</v>
      </c>
      <c r="U3" s="40">
        <f t="shared" si="2"/>
        <v>43921</v>
      </c>
      <c r="V3" s="40">
        <f t="shared" si="2"/>
        <v>43951</v>
      </c>
      <c r="W3" s="40">
        <f t="shared" si="2"/>
        <v>43982</v>
      </c>
      <c r="X3" s="40">
        <f t="shared" si="2"/>
        <v>44012</v>
      </c>
      <c r="Y3" s="40">
        <f t="shared" si="2"/>
        <v>44043</v>
      </c>
      <c r="Z3" s="40">
        <f t="shared" si="2"/>
        <v>44074</v>
      </c>
      <c r="AA3" s="40">
        <f t="shared" si="2"/>
        <v>44104</v>
      </c>
      <c r="AB3" s="40">
        <f t="shared" si="2"/>
        <v>44135</v>
      </c>
      <c r="AC3" s="40">
        <f t="shared" si="2"/>
        <v>44165</v>
      </c>
      <c r="AD3" s="40">
        <f t="shared" si="2"/>
        <v>44196</v>
      </c>
      <c r="AE3" s="40">
        <f t="shared" si="2"/>
        <v>44227</v>
      </c>
      <c r="AF3" s="40">
        <f t="shared" si="2"/>
        <v>44255</v>
      </c>
      <c r="AG3" s="40">
        <f t="shared" si="2"/>
        <v>44286</v>
      </c>
      <c r="AH3" s="40">
        <f t="shared" si="2"/>
        <v>44316</v>
      </c>
      <c r="AI3" s="40">
        <f t="shared" si="2"/>
        <v>44347</v>
      </c>
      <c r="AJ3" s="40">
        <f t="shared" si="2"/>
        <v>44377</v>
      </c>
      <c r="AK3" s="40">
        <f t="shared" si="2"/>
        <v>44408</v>
      </c>
      <c r="AL3" s="40">
        <f t="shared" si="2"/>
        <v>44439</v>
      </c>
      <c r="AM3" s="40">
        <f t="shared" si="2"/>
        <v>44469</v>
      </c>
      <c r="AN3" s="40">
        <f t="shared" si="2"/>
        <v>44500</v>
      </c>
      <c r="AO3" s="40">
        <f t="shared" si="2"/>
        <v>44530</v>
      </c>
      <c r="AP3" s="40">
        <f t="shared" si="2"/>
        <v>44561</v>
      </c>
      <c r="AQ3" s="40">
        <f t="shared" si="2"/>
        <v>44592</v>
      </c>
      <c r="AR3" s="40">
        <f t="shared" si="2"/>
        <v>44620</v>
      </c>
      <c r="AS3" s="40">
        <f t="shared" si="2"/>
        <v>44651</v>
      </c>
      <c r="AT3" s="40">
        <f t="shared" si="2"/>
        <v>44681</v>
      </c>
      <c r="AU3" s="40">
        <f t="shared" si="2"/>
        <v>44712</v>
      </c>
      <c r="AV3" s="40">
        <f t="shared" si="2"/>
        <v>44742</v>
      </c>
      <c r="AW3" s="40">
        <f t="shared" si="2"/>
        <v>44773</v>
      </c>
      <c r="AX3" s="40">
        <f t="shared" si="2"/>
        <v>44804</v>
      </c>
      <c r="AY3" s="40">
        <f t="shared" si="2"/>
        <v>44834</v>
      </c>
      <c r="AZ3" s="40">
        <f t="shared" si="2"/>
        <v>44865</v>
      </c>
      <c r="BA3" s="40">
        <f t="shared" si="2"/>
        <v>44895</v>
      </c>
      <c r="BB3" s="40">
        <f t="shared" si="2"/>
        <v>44926</v>
      </c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  <c r="VJ3" s="40"/>
      <c r="VK3" s="40"/>
      <c r="VL3" s="40"/>
      <c r="VM3" s="40"/>
      <c r="VN3" s="40"/>
      <c r="VO3" s="40"/>
      <c r="VP3" s="40"/>
      <c r="VQ3" s="40"/>
      <c r="VR3" s="40"/>
      <c r="VS3" s="40"/>
      <c r="VT3" s="40"/>
      <c r="VU3" s="40"/>
      <c r="VV3" s="40"/>
      <c r="VW3" s="40"/>
      <c r="VX3" s="40"/>
      <c r="VY3" s="40"/>
      <c r="VZ3" s="40"/>
      <c r="WA3" s="40"/>
      <c r="WB3" s="40"/>
      <c r="WC3" s="40"/>
      <c r="WD3" s="40"/>
      <c r="WE3" s="40"/>
      <c r="WF3" s="40"/>
      <c r="WG3" s="40"/>
      <c r="WH3" s="40"/>
      <c r="WI3" s="40"/>
      <c r="WJ3" s="40"/>
      <c r="WK3" s="40"/>
      <c r="WL3" s="40"/>
      <c r="WM3" s="40"/>
      <c r="WN3" s="40"/>
      <c r="WO3" s="40"/>
      <c r="WP3" s="40"/>
      <c r="WQ3" s="40"/>
      <c r="WR3" s="40"/>
      <c r="WS3" s="40"/>
      <c r="WT3" s="40"/>
      <c r="WU3" s="40"/>
      <c r="WV3" s="40"/>
      <c r="WW3" s="40"/>
      <c r="WX3" s="40"/>
      <c r="WY3" s="40"/>
      <c r="WZ3" s="40"/>
      <c r="XA3" s="40"/>
      <c r="XB3" s="40"/>
      <c r="XC3" s="40"/>
      <c r="XD3" s="40"/>
      <c r="XE3" s="40"/>
      <c r="XF3" s="40"/>
      <c r="XG3" s="40"/>
      <c r="XH3" s="40"/>
      <c r="XI3" s="40"/>
      <c r="XJ3" s="40"/>
      <c r="XK3" s="40"/>
      <c r="XL3" s="40"/>
      <c r="XM3" s="40"/>
      <c r="XN3" s="40"/>
      <c r="XO3" s="40"/>
      <c r="XP3" s="40"/>
      <c r="XQ3" s="40"/>
      <c r="XR3" s="40"/>
      <c r="XS3" s="40"/>
      <c r="XT3" s="40"/>
      <c r="XU3" s="40"/>
      <c r="XV3" s="40"/>
      <c r="XW3" s="40"/>
      <c r="XX3" s="40"/>
      <c r="XY3" s="40"/>
      <c r="XZ3" s="40"/>
      <c r="YA3" s="40"/>
      <c r="YB3" s="40"/>
      <c r="YC3" s="40"/>
      <c r="YD3" s="40"/>
      <c r="YE3" s="40"/>
      <c r="YF3" s="40"/>
      <c r="YG3" s="40"/>
      <c r="YH3" s="40"/>
      <c r="YI3" s="40"/>
      <c r="YJ3" s="40"/>
      <c r="YK3" s="40"/>
      <c r="YL3" s="40"/>
      <c r="YM3" s="40"/>
      <c r="YN3" s="40"/>
      <c r="YO3" s="40"/>
      <c r="YP3" s="40"/>
      <c r="YQ3" s="40"/>
      <c r="YR3" s="40"/>
      <c r="YS3" s="40"/>
      <c r="YT3" s="40"/>
      <c r="YU3" s="40"/>
      <c r="YV3" s="40"/>
      <c r="YW3" s="40"/>
      <c r="YX3" s="40"/>
      <c r="YY3" s="40"/>
      <c r="YZ3" s="40"/>
      <c r="ZA3" s="40"/>
      <c r="ZB3" s="40"/>
      <c r="ZC3" s="40"/>
      <c r="ZD3" s="40"/>
      <c r="ZE3" s="40"/>
      <c r="ZF3" s="40"/>
      <c r="ZG3" s="40"/>
      <c r="ZH3" s="40"/>
      <c r="ZI3" s="40"/>
      <c r="ZJ3" s="40"/>
      <c r="ZK3" s="40"/>
      <c r="ZL3" s="40"/>
      <c r="ZM3" s="40"/>
      <c r="ZN3" s="40"/>
      <c r="ZO3" s="40"/>
      <c r="ZP3" s="40"/>
      <c r="ZQ3" s="40"/>
      <c r="ZR3" s="40"/>
      <c r="ZS3" s="40"/>
      <c r="ZT3" s="40"/>
      <c r="ZU3" s="40"/>
      <c r="ZV3" s="40"/>
      <c r="ZW3" s="40"/>
      <c r="ZX3" s="40"/>
      <c r="ZY3" s="40"/>
      <c r="ZZ3" s="40"/>
      <c r="AAA3" s="40"/>
      <c r="AAB3" s="40"/>
      <c r="AAC3" s="40"/>
      <c r="AAD3" s="40"/>
      <c r="AAE3" s="40"/>
      <c r="AAF3" s="40"/>
      <c r="AAG3" s="40"/>
      <c r="AAH3" s="40"/>
      <c r="AAI3" s="40"/>
      <c r="AAJ3" s="40"/>
      <c r="AAK3" s="40"/>
      <c r="AAL3" s="40"/>
      <c r="AAM3" s="40"/>
      <c r="AAN3" s="40"/>
      <c r="AAO3" s="40"/>
      <c r="AAP3" s="40"/>
      <c r="AAQ3" s="40"/>
      <c r="AAR3" s="40"/>
      <c r="AAS3" s="40"/>
      <c r="AAT3" s="40"/>
      <c r="AAU3" s="40"/>
      <c r="AAV3" s="40"/>
      <c r="AAW3" s="40"/>
      <c r="AAX3" s="40"/>
      <c r="AAY3" s="40"/>
      <c r="AAZ3" s="40"/>
      <c r="ABA3" s="40"/>
      <c r="ABB3" s="40"/>
      <c r="ABC3" s="40"/>
      <c r="ABD3" s="40"/>
      <c r="ABE3" s="40"/>
      <c r="ABF3" s="40"/>
      <c r="ABG3" s="40"/>
      <c r="ABH3" s="40"/>
      <c r="ABI3" s="40"/>
      <c r="ABJ3" s="40"/>
      <c r="ABK3" s="40"/>
      <c r="ABL3" s="40"/>
      <c r="ABM3" s="40"/>
      <c r="ABN3" s="40"/>
      <c r="ABO3" s="40"/>
      <c r="ABP3" s="40"/>
      <c r="ABQ3" s="40"/>
      <c r="ABR3" s="40"/>
      <c r="ABS3" s="40"/>
      <c r="ABT3" s="40"/>
      <c r="ABU3" s="40"/>
      <c r="ABV3" s="40"/>
      <c r="ABW3" s="40"/>
      <c r="ABX3" s="40"/>
      <c r="ABY3" s="40"/>
      <c r="ABZ3" s="40"/>
      <c r="ACA3" s="40"/>
      <c r="ACB3" s="40"/>
      <c r="ACC3" s="40"/>
      <c r="ACD3" s="40"/>
      <c r="ACE3" s="40"/>
      <c r="ACF3" s="40"/>
      <c r="ACG3" s="40"/>
      <c r="ACH3" s="40"/>
      <c r="ACI3" s="40"/>
      <c r="ACJ3" s="40"/>
      <c r="ACK3" s="40"/>
      <c r="ACL3" s="40"/>
      <c r="ACM3" s="40"/>
      <c r="ACN3" s="40"/>
      <c r="ACO3" s="40"/>
      <c r="ACP3" s="40"/>
      <c r="ACQ3" s="40"/>
      <c r="ACR3" s="40"/>
      <c r="ACS3" s="40"/>
      <c r="ACT3" s="40"/>
      <c r="ACU3" s="40"/>
      <c r="ACV3" s="40"/>
      <c r="ACW3" s="40"/>
      <c r="ACX3" s="40"/>
      <c r="ACY3" s="40"/>
      <c r="ACZ3" s="40"/>
      <c r="ADA3" s="40"/>
      <c r="ADB3" s="40"/>
      <c r="ADC3" s="40"/>
      <c r="ADD3" s="40"/>
      <c r="ADE3" s="40"/>
      <c r="ADF3" s="40"/>
      <c r="ADG3" s="40"/>
      <c r="ADH3" s="40"/>
      <c r="ADI3" s="40"/>
      <c r="ADJ3" s="40"/>
      <c r="ADK3" s="40"/>
      <c r="ADL3" s="40"/>
      <c r="ADM3" s="40"/>
      <c r="ADN3" s="40"/>
      <c r="ADO3" s="40"/>
      <c r="ADP3" s="40"/>
      <c r="ADQ3" s="40"/>
      <c r="ADR3" s="40"/>
      <c r="ADS3" s="40"/>
      <c r="ADT3" s="40"/>
      <c r="ADU3" s="40"/>
      <c r="ADV3" s="40"/>
      <c r="ADW3" s="40"/>
      <c r="ADX3" s="40"/>
      <c r="ADY3" s="40"/>
      <c r="ADZ3" s="40"/>
      <c r="AEA3" s="40"/>
      <c r="AEB3" s="40"/>
      <c r="AEC3" s="40"/>
      <c r="AED3" s="40"/>
      <c r="AEE3" s="40"/>
      <c r="AEF3" s="40"/>
      <c r="AEG3" s="40"/>
      <c r="AEH3" s="40"/>
      <c r="AEI3" s="40"/>
      <c r="AEJ3" s="40"/>
      <c r="AEK3" s="40"/>
      <c r="AEL3" s="40"/>
      <c r="AEM3" s="40"/>
      <c r="AEN3" s="40"/>
      <c r="AEO3" s="40"/>
      <c r="AEP3" s="40"/>
      <c r="AEQ3" s="40"/>
      <c r="AER3" s="40"/>
      <c r="AES3" s="40"/>
      <c r="AET3" s="40"/>
      <c r="AEU3" s="40"/>
      <c r="AEV3" s="40"/>
      <c r="AEW3" s="40"/>
      <c r="AEX3" s="40"/>
      <c r="AEY3" s="40"/>
      <c r="AEZ3" s="40"/>
      <c r="AFA3" s="40"/>
      <c r="AFB3" s="40"/>
      <c r="AFC3" s="40"/>
      <c r="AFD3" s="40"/>
      <c r="AFE3" s="40"/>
      <c r="AFF3" s="40"/>
      <c r="AFG3" s="40"/>
      <c r="AFH3" s="40"/>
      <c r="AFI3" s="40"/>
      <c r="AFJ3" s="40"/>
      <c r="AFK3" s="40"/>
      <c r="AFL3" s="40"/>
      <c r="AFM3" s="40"/>
      <c r="AFN3" s="40"/>
      <c r="AFO3" s="40"/>
      <c r="AFP3" s="40"/>
      <c r="AFQ3" s="40"/>
      <c r="AFR3" s="40"/>
      <c r="AFS3" s="40"/>
      <c r="AFT3" s="40"/>
      <c r="AFU3" s="40"/>
      <c r="AFV3" s="40"/>
      <c r="AFW3" s="40"/>
      <c r="AFX3" s="40"/>
      <c r="AFY3" s="40"/>
      <c r="AFZ3" s="40"/>
      <c r="AGA3" s="40"/>
      <c r="AGB3" s="40"/>
      <c r="AGC3" s="40"/>
      <c r="AGD3" s="40"/>
      <c r="AGE3" s="40"/>
      <c r="AGF3" s="40"/>
      <c r="AGG3" s="40"/>
      <c r="AGH3" s="40"/>
      <c r="AGI3" s="40"/>
      <c r="AGJ3" s="40"/>
      <c r="AGK3" s="40"/>
      <c r="AGL3" s="40"/>
      <c r="AGM3" s="40"/>
      <c r="AGN3" s="40"/>
      <c r="AGO3" s="40"/>
      <c r="AGP3" s="40"/>
      <c r="AGQ3" s="40"/>
      <c r="AGR3" s="40"/>
      <c r="AGS3" s="40"/>
      <c r="AGT3" s="40"/>
      <c r="AGU3" s="40"/>
      <c r="AGV3" s="40"/>
      <c r="AGW3" s="40"/>
      <c r="AGX3" s="40"/>
      <c r="AGY3" s="40"/>
      <c r="AGZ3" s="40"/>
      <c r="AHA3" s="40"/>
      <c r="AHB3" s="40"/>
      <c r="AHC3" s="40"/>
      <c r="AHD3" s="40"/>
      <c r="AHE3" s="40"/>
      <c r="AHF3" s="40"/>
      <c r="AHG3" s="40"/>
      <c r="AHH3" s="40"/>
      <c r="AHI3" s="40"/>
      <c r="AHJ3" s="40"/>
      <c r="AHK3" s="40"/>
      <c r="AHL3" s="40"/>
      <c r="AHM3" s="40"/>
      <c r="AHN3" s="40"/>
      <c r="AHO3" s="40"/>
      <c r="AHP3" s="40"/>
      <c r="AHQ3" s="40"/>
      <c r="AHR3" s="40"/>
      <c r="AHS3" s="40"/>
      <c r="AHT3" s="40"/>
      <c r="AHU3" s="40"/>
      <c r="AHV3" s="40"/>
      <c r="AHW3" s="40"/>
      <c r="AHX3" s="40"/>
      <c r="AHY3" s="40"/>
      <c r="AHZ3" s="40"/>
      <c r="AIA3" s="40"/>
      <c r="AIB3" s="40"/>
      <c r="AIC3" s="40"/>
      <c r="AID3" s="40"/>
      <c r="AIE3" s="40"/>
      <c r="AIF3" s="40"/>
      <c r="AIG3" s="40"/>
      <c r="AIH3" s="40"/>
      <c r="AII3" s="40"/>
      <c r="AIJ3" s="40"/>
      <c r="AIK3" s="40"/>
      <c r="AIL3" s="40"/>
      <c r="AIM3" s="40"/>
      <c r="AIN3" s="40"/>
      <c r="AIO3" s="40"/>
      <c r="AIP3" s="40"/>
      <c r="AIQ3" s="40"/>
      <c r="AIR3" s="40"/>
      <c r="AIS3" s="40"/>
      <c r="AIT3" s="40"/>
      <c r="AIU3" s="40"/>
      <c r="AIV3" s="40"/>
      <c r="AIW3" s="40"/>
      <c r="AIX3" s="40"/>
      <c r="AIY3" s="40"/>
      <c r="AIZ3" s="40"/>
      <c r="AJA3" s="40"/>
      <c r="AJB3" s="40"/>
      <c r="AJC3" s="40"/>
      <c r="AJD3" s="40"/>
      <c r="AJE3" s="40"/>
      <c r="AJF3" s="40"/>
      <c r="AJG3" s="40"/>
      <c r="AJH3" s="40"/>
      <c r="AJI3" s="40"/>
      <c r="AJJ3" s="40"/>
      <c r="AJK3" s="40"/>
      <c r="AJL3" s="40"/>
      <c r="AJM3" s="40"/>
      <c r="AJN3" s="40"/>
      <c r="AJO3" s="40"/>
      <c r="AJP3" s="40"/>
      <c r="AJQ3" s="40"/>
      <c r="AJR3" s="40"/>
      <c r="AJS3" s="40"/>
      <c r="AJT3" s="40"/>
      <c r="AJU3" s="40"/>
      <c r="AJV3" s="40"/>
      <c r="AJW3" s="40"/>
      <c r="AJX3" s="40"/>
      <c r="AJY3" s="40"/>
      <c r="AJZ3" s="40"/>
      <c r="AKA3" s="40"/>
      <c r="AKB3" s="40"/>
      <c r="AKC3" s="40"/>
      <c r="AKD3" s="40"/>
      <c r="AKE3" s="40"/>
      <c r="AKF3" s="40"/>
      <c r="AKG3" s="40"/>
      <c r="AKH3" s="40"/>
      <c r="AKI3" s="40"/>
      <c r="AKJ3" s="40"/>
      <c r="AKK3" s="40"/>
      <c r="AKL3" s="40"/>
      <c r="AKM3" s="40"/>
      <c r="AKN3" s="40"/>
      <c r="AKO3" s="40"/>
      <c r="AKP3" s="40"/>
      <c r="AKQ3" s="40"/>
      <c r="AKR3" s="40"/>
      <c r="AKS3" s="40"/>
      <c r="AKT3" s="40"/>
      <c r="AKU3" s="40"/>
      <c r="AKV3" s="40"/>
      <c r="AKW3" s="40"/>
      <c r="AKX3" s="40"/>
      <c r="AKY3" s="40"/>
      <c r="AKZ3" s="40"/>
      <c r="ALA3" s="40"/>
      <c r="ALB3" s="40"/>
      <c r="ALC3" s="40"/>
      <c r="ALD3" s="40"/>
      <c r="ALE3" s="40"/>
      <c r="ALF3" s="40"/>
      <c r="ALG3" s="40"/>
      <c r="ALH3" s="40"/>
      <c r="ALI3" s="40"/>
      <c r="ALJ3" s="40"/>
      <c r="ALK3" s="40"/>
      <c r="ALL3" s="40"/>
      <c r="ALM3" s="40"/>
      <c r="ALN3" s="40"/>
      <c r="ALO3" s="40"/>
      <c r="ALP3" s="40"/>
      <c r="ALQ3" s="40"/>
      <c r="ALR3" s="40"/>
      <c r="ALS3" s="40"/>
      <c r="ALT3" s="40"/>
      <c r="ALU3" s="40"/>
      <c r="ALV3" s="40"/>
      <c r="ALW3" s="40"/>
      <c r="ALX3" s="40"/>
      <c r="ALY3" s="40"/>
      <c r="ALZ3" s="40"/>
      <c r="AMA3" s="40"/>
      <c r="AMB3" s="40"/>
      <c r="AMC3" s="40"/>
      <c r="AMD3" s="40"/>
      <c r="AME3" s="40"/>
      <c r="AMF3" s="40"/>
      <c r="AMG3" s="40"/>
      <c r="AMH3" s="40"/>
      <c r="AMI3" s="40"/>
      <c r="AMJ3" s="40"/>
      <c r="AMK3" s="40"/>
      <c r="AML3" s="40"/>
      <c r="AMM3" s="40"/>
      <c r="AMN3" s="40"/>
      <c r="AMO3" s="40"/>
      <c r="AMP3" s="40"/>
      <c r="AMQ3" s="40"/>
      <c r="AMR3" s="40"/>
      <c r="AMS3" s="40"/>
      <c r="AMT3" s="40"/>
      <c r="AMU3" s="40"/>
      <c r="AMV3" s="40"/>
      <c r="AMW3" s="40"/>
      <c r="AMX3" s="40"/>
      <c r="AMY3" s="40"/>
      <c r="AMZ3" s="40"/>
      <c r="ANA3" s="40"/>
      <c r="ANB3" s="40"/>
      <c r="ANC3" s="40"/>
      <c r="AND3" s="40"/>
      <c r="ANE3" s="40"/>
      <c r="ANF3" s="40"/>
      <c r="ANG3" s="40"/>
      <c r="ANH3" s="40"/>
      <c r="ANI3" s="40"/>
      <c r="ANJ3" s="40"/>
      <c r="ANK3" s="40"/>
      <c r="ANL3" s="40"/>
      <c r="ANM3" s="40"/>
      <c r="ANN3" s="40"/>
      <c r="ANO3" s="40"/>
      <c r="ANP3" s="40"/>
      <c r="ANQ3" s="40"/>
      <c r="ANR3" s="40"/>
      <c r="ANS3" s="40"/>
      <c r="ANT3" s="40"/>
      <c r="ANU3" s="40"/>
      <c r="ANV3" s="40"/>
      <c r="ANW3" s="40"/>
      <c r="ANX3" s="40"/>
      <c r="ANY3" s="40"/>
      <c r="ANZ3" s="40"/>
      <c r="AOA3" s="40"/>
      <c r="AOB3" s="40"/>
      <c r="AOC3" s="40"/>
      <c r="AOD3" s="40"/>
      <c r="AOE3" s="40"/>
      <c r="AOF3" s="40"/>
      <c r="AOG3" s="40"/>
      <c r="AOH3" s="40"/>
      <c r="AOI3" s="40"/>
      <c r="AOJ3" s="40"/>
      <c r="AOK3" s="40"/>
      <c r="AOL3" s="40"/>
      <c r="AOM3" s="40"/>
      <c r="AON3" s="40"/>
      <c r="AOO3" s="40"/>
      <c r="AOP3" s="40"/>
      <c r="AOQ3" s="40"/>
      <c r="AOR3" s="40"/>
      <c r="AOS3" s="40"/>
      <c r="AOT3" s="40"/>
      <c r="AOU3" s="40"/>
      <c r="AOV3" s="40"/>
      <c r="AOW3" s="40"/>
      <c r="AOX3" s="40"/>
      <c r="AOY3" s="40"/>
      <c r="AOZ3" s="40"/>
      <c r="APA3" s="40"/>
      <c r="APB3" s="40"/>
      <c r="APC3" s="40"/>
      <c r="APD3" s="40"/>
      <c r="APE3" s="40"/>
      <c r="APF3" s="40"/>
      <c r="APG3" s="40"/>
      <c r="APH3" s="40"/>
      <c r="API3" s="40"/>
      <c r="APJ3" s="40"/>
      <c r="APK3" s="40"/>
      <c r="APL3" s="40"/>
      <c r="APM3" s="40"/>
      <c r="APN3" s="40"/>
      <c r="APO3" s="40"/>
      <c r="APP3" s="40"/>
      <c r="APQ3" s="40"/>
      <c r="APR3" s="40"/>
      <c r="APS3" s="40"/>
      <c r="APT3" s="40"/>
      <c r="APU3" s="40"/>
      <c r="APV3" s="40"/>
      <c r="APW3" s="40"/>
      <c r="APX3" s="40"/>
      <c r="APY3" s="40"/>
      <c r="APZ3" s="40"/>
      <c r="AQA3" s="40"/>
      <c r="AQB3" s="40"/>
      <c r="AQC3" s="40"/>
      <c r="AQD3" s="40"/>
      <c r="AQE3" s="40"/>
      <c r="AQF3" s="40"/>
      <c r="AQG3" s="40"/>
      <c r="AQH3" s="40"/>
      <c r="AQI3" s="40"/>
      <c r="AQJ3" s="40"/>
      <c r="AQK3" s="40"/>
      <c r="AQL3" s="40"/>
      <c r="AQM3" s="40"/>
      <c r="AQN3" s="40"/>
      <c r="AQO3" s="40"/>
      <c r="AQP3" s="40"/>
      <c r="AQQ3" s="40"/>
      <c r="AQR3" s="40"/>
      <c r="AQS3" s="40"/>
      <c r="AQT3" s="40"/>
      <c r="AQU3" s="40"/>
      <c r="AQV3" s="40"/>
      <c r="AQW3" s="40"/>
      <c r="AQX3" s="40"/>
      <c r="AQY3" s="40"/>
      <c r="AQZ3" s="40"/>
      <c r="ARA3" s="40"/>
      <c r="ARB3" s="40"/>
      <c r="ARC3" s="40"/>
      <c r="ARD3" s="40"/>
      <c r="ARE3" s="40"/>
      <c r="ARF3" s="40"/>
      <c r="ARG3" s="40"/>
      <c r="ARH3" s="40"/>
      <c r="ARI3" s="40"/>
      <c r="ARJ3" s="40"/>
      <c r="ARK3" s="40"/>
      <c r="ARL3" s="40"/>
      <c r="ARM3" s="40"/>
      <c r="ARN3" s="40"/>
      <c r="ARO3" s="40"/>
      <c r="ARP3" s="40"/>
      <c r="ARQ3" s="40"/>
      <c r="ARR3" s="40"/>
      <c r="ARS3" s="40"/>
      <c r="ART3" s="40"/>
      <c r="ARU3" s="40"/>
      <c r="ARV3" s="40"/>
      <c r="ARW3" s="40"/>
      <c r="ARX3" s="40"/>
      <c r="ARY3" s="40"/>
      <c r="ARZ3" s="40"/>
      <c r="ASA3" s="40"/>
      <c r="ASB3" s="40"/>
      <c r="ASC3" s="40"/>
      <c r="ASD3" s="40"/>
      <c r="ASE3" s="40"/>
      <c r="ASF3" s="40"/>
      <c r="ASG3" s="40"/>
      <c r="ASH3" s="40"/>
      <c r="ASI3" s="40"/>
      <c r="ASJ3" s="40"/>
      <c r="ASK3" s="40"/>
      <c r="ASL3" s="40"/>
      <c r="ASM3" s="40"/>
      <c r="ASN3" s="40"/>
      <c r="ASO3" s="40"/>
      <c r="ASP3" s="40"/>
      <c r="ASQ3" s="40"/>
      <c r="ASR3" s="40"/>
      <c r="ASS3" s="40"/>
      <c r="AST3" s="40"/>
      <c r="ASU3" s="40"/>
      <c r="ASV3" s="40"/>
      <c r="ASW3" s="40"/>
      <c r="ASX3" s="40"/>
      <c r="ASY3" s="40"/>
      <c r="ASZ3" s="40"/>
      <c r="ATA3" s="40"/>
      <c r="ATB3" s="40"/>
      <c r="ATC3" s="40"/>
      <c r="ATD3" s="40"/>
      <c r="ATE3" s="40"/>
      <c r="ATF3" s="40"/>
      <c r="ATG3" s="40"/>
      <c r="ATH3" s="40"/>
      <c r="ATI3" s="40"/>
      <c r="ATJ3" s="40"/>
      <c r="ATK3" s="40"/>
      <c r="ATL3" s="40"/>
      <c r="ATM3" s="40"/>
      <c r="ATN3" s="40"/>
      <c r="ATO3" s="40"/>
      <c r="ATP3" s="40"/>
      <c r="ATQ3" s="40"/>
      <c r="ATR3" s="40"/>
      <c r="ATS3" s="40"/>
      <c r="ATT3" s="40"/>
      <c r="ATU3" s="40"/>
      <c r="ATV3" s="40"/>
      <c r="ATW3" s="40"/>
      <c r="ATX3" s="40"/>
      <c r="ATY3" s="40"/>
      <c r="ATZ3" s="40"/>
      <c r="AUA3" s="40"/>
      <c r="AUB3" s="40"/>
      <c r="AUC3" s="40"/>
      <c r="AUD3" s="40"/>
      <c r="AUE3" s="40"/>
      <c r="AUF3" s="40"/>
      <c r="AUG3" s="40"/>
      <c r="AUH3" s="40"/>
      <c r="AUI3" s="40"/>
      <c r="AUJ3" s="40"/>
      <c r="AUK3" s="40"/>
      <c r="AUL3" s="40"/>
      <c r="AUM3" s="40"/>
      <c r="AUN3" s="40"/>
      <c r="AUO3" s="40"/>
      <c r="AUP3" s="40"/>
      <c r="AUQ3" s="40"/>
      <c r="AUR3" s="40"/>
      <c r="AUS3" s="40"/>
      <c r="AUT3" s="40"/>
      <c r="AUU3" s="40"/>
      <c r="AUV3" s="40"/>
      <c r="AUW3" s="40"/>
      <c r="AUX3" s="40"/>
      <c r="AUY3" s="40"/>
      <c r="AUZ3" s="40"/>
      <c r="AVA3" s="40"/>
      <c r="AVB3" s="40"/>
      <c r="AVC3" s="40"/>
      <c r="AVD3" s="40"/>
      <c r="AVE3" s="40"/>
      <c r="AVF3" s="40"/>
      <c r="AVG3" s="40"/>
      <c r="AVH3" s="40"/>
      <c r="AVI3" s="40"/>
      <c r="AVJ3" s="40"/>
      <c r="AVK3" s="40"/>
      <c r="AVL3" s="40"/>
      <c r="AVM3" s="40"/>
      <c r="AVN3" s="40"/>
      <c r="AVO3" s="40"/>
      <c r="AVP3" s="40"/>
      <c r="AVQ3" s="40"/>
      <c r="AVR3" s="40"/>
      <c r="AVS3" s="40"/>
      <c r="AVT3" s="40"/>
      <c r="AVU3" s="40"/>
      <c r="AVV3" s="40"/>
      <c r="AVW3" s="40"/>
      <c r="AVX3" s="40"/>
      <c r="AVY3" s="40"/>
      <c r="AVZ3" s="40"/>
      <c r="AWA3" s="40"/>
      <c r="AWB3" s="40"/>
      <c r="AWC3" s="40"/>
      <c r="AWD3" s="40"/>
      <c r="AWE3" s="40"/>
      <c r="AWF3" s="40"/>
      <c r="AWG3" s="40"/>
      <c r="AWH3" s="40"/>
      <c r="AWI3" s="40"/>
      <c r="AWJ3" s="40"/>
      <c r="AWK3" s="40"/>
      <c r="AWL3" s="40"/>
      <c r="AWM3" s="40"/>
      <c r="AWN3" s="40"/>
      <c r="AWO3" s="40"/>
      <c r="AWP3" s="40"/>
      <c r="AWQ3" s="40"/>
      <c r="AWR3" s="40"/>
      <c r="AWS3" s="40"/>
      <c r="AWT3" s="40"/>
      <c r="AWU3" s="40"/>
      <c r="AWV3" s="40"/>
      <c r="AWW3" s="40"/>
      <c r="AWX3" s="40"/>
      <c r="AWY3" s="40"/>
      <c r="AWZ3" s="40"/>
      <c r="AXA3" s="40"/>
      <c r="AXB3" s="40"/>
      <c r="AXC3" s="40"/>
      <c r="AXD3" s="40"/>
      <c r="AXE3" s="40"/>
      <c r="AXF3" s="40"/>
      <c r="AXG3" s="40"/>
      <c r="AXH3" s="40"/>
      <c r="AXI3" s="40"/>
      <c r="AXJ3" s="40"/>
      <c r="AXK3" s="40"/>
      <c r="AXL3" s="40"/>
      <c r="AXM3" s="40"/>
      <c r="AXN3" s="40"/>
      <c r="AXO3" s="40"/>
      <c r="AXP3" s="40"/>
      <c r="AXQ3" s="40"/>
      <c r="AXR3" s="40"/>
      <c r="AXS3" s="40"/>
      <c r="AXT3" s="40"/>
      <c r="AXU3" s="40"/>
      <c r="AXV3" s="40"/>
      <c r="AXW3" s="40"/>
      <c r="AXX3" s="40"/>
      <c r="AXY3" s="40"/>
      <c r="AXZ3" s="40"/>
      <c r="AYA3" s="40"/>
      <c r="AYB3" s="40"/>
      <c r="AYC3" s="40"/>
      <c r="AYD3" s="40"/>
      <c r="AYE3" s="40"/>
      <c r="AYF3" s="40"/>
      <c r="AYG3" s="40"/>
      <c r="AYH3" s="40"/>
      <c r="AYI3" s="40"/>
      <c r="AYJ3" s="40"/>
      <c r="AYK3" s="40"/>
      <c r="AYL3" s="40"/>
      <c r="AYM3" s="40"/>
      <c r="AYN3" s="40"/>
      <c r="AYO3" s="40"/>
      <c r="AYP3" s="40"/>
      <c r="AYQ3" s="40"/>
      <c r="AYR3" s="40"/>
      <c r="AYS3" s="40"/>
      <c r="AYT3" s="40"/>
      <c r="AYU3" s="40"/>
      <c r="AYV3" s="40"/>
      <c r="AYW3" s="40"/>
      <c r="AYX3" s="40"/>
      <c r="AYY3" s="40"/>
      <c r="AYZ3" s="40"/>
      <c r="AZA3" s="40"/>
      <c r="AZB3" s="40"/>
      <c r="AZC3" s="40"/>
      <c r="AZD3" s="40"/>
      <c r="AZE3" s="40"/>
      <c r="AZF3" s="40"/>
      <c r="AZG3" s="40"/>
      <c r="AZH3" s="40"/>
      <c r="AZI3" s="40"/>
      <c r="AZJ3" s="40"/>
      <c r="AZK3" s="40"/>
      <c r="AZL3" s="40"/>
      <c r="AZM3" s="40"/>
      <c r="AZN3" s="40"/>
      <c r="AZO3" s="40"/>
      <c r="AZP3" s="40"/>
      <c r="AZQ3" s="40"/>
      <c r="AZR3" s="40"/>
      <c r="AZS3" s="40"/>
      <c r="AZT3" s="40"/>
      <c r="AZU3" s="40"/>
      <c r="AZV3" s="40"/>
      <c r="AZW3" s="40"/>
      <c r="AZX3" s="40"/>
      <c r="AZY3" s="40"/>
      <c r="AZZ3" s="40"/>
      <c r="BAA3" s="40"/>
      <c r="BAB3" s="40"/>
      <c r="BAC3" s="40"/>
      <c r="BAD3" s="40"/>
      <c r="BAE3" s="40"/>
      <c r="BAF3" s="40"/>
      <c r="BAG3" s="40"/>
      <c r="BAH3" s="40"/>
      <c r="BAI3" s="40"/>
      <c r="BAJ3" s="40"/>
      <c r="BAK3" s="40"/>
      <c r="BAL3" s="40"/>
      <c r="BAM3" s="40"/>
      <c r="BAN3" s="40"/>
      <c r="BAO3" s="40"/>
      <c r="BAP3" s="40"/>
      <c r="BAQ3" s="40"/>
      <c r="BAR3" s="40"/>
      <c r="BAS3" s="40"/>
      <c r="BAT3" s="40"/>
      <c r="BAU3" s="40"/>
      <c r="BAV3" s="40"/>
      <c r="BAW3" s="40"/>
      <c r="BAX3" s="40"/>
      <c r="BAY3" s="40"/>
      <c r="BAZ3" s="40"/>
      <c r="BBA3" s="40"/>
      <c r="BBB3" s="40"/>
      <c r="BBC3" s="40"/>
      <c r="BBD3" s="40"/>
      <c r="BBE3" s="40"/>
      <c r="BBF3" s="40"/>
      <c r="BBG3" s="40"/>
      <c r="BBH3" s="40"/>
      <c r="BBI3" s="40"/>
      <c r="BBJ3" s="40"/>
      <c r="BBK3" s="40"/>
      <c r="BBL3" s="40"/>
      <c r="BBM3" s="40"/>
      <c r="BBN3" s="40"/>
      <c r="BBO3" s="40"/>
      <c r="BBP3" s="40"/>
      <c r="BBQ3" s="40"/>
      <c r="BBR3" s="40"/>
      <c r="BBS3" s="40"/>
      <c r="BBT3" s="40"/>
      <c r="BBU3" s="40"/>
      <c r="BBV3" s="40"/>
      <c r="BBW3" s="40"/>
      <c r="BBX3" s="40"/>
      <c r="BBY3" s="40"/>
      <c r="BBZ3" s="40"/>
      <c r="BCA3" s="40"/>
      <c r="BCB3" s="40"/>
      <c r="BCC3" s="40"/>
      <c r="BCD3" s="40"/>
      <c r="BCE3" s="40"/>
      <c r="BCF3" s="40"/>
      <c r="BCG3" s="40"/>
      <c r="BCH3" s="40"/>
      <c r="BCI3" s="40"/>
      <c r="BCJ3" s="40"/>
      <c r="BCK3" s="40"/>
      <c r="BCL3" s="40"/>
      <c r="BCM3" s="40"/>
      <c r="BCN3" s="40"/>
      <c r="BCO3" s="40"/>
      <c r="BCP3" s="40"/>
      <c r="BCQ3" s="40"/>
      <c r="BCR3" s="40"/>
      <c r="BCS3" s="40"/>
      <c r="BCT3" s="40"/>
      <c r="BCU3" s="40"/>
      <c r="BCV3" s="40"/>
      <c r="BCW3" s="40"/>
      <c r="BCX3" s="40"/>
      <c r="BCY3" s="40"/>
      <c r="BCZ3" s="40"/>
      <c r="BDA3" s="40"/>
      <c r="BDB3" s="40"/>
      <c r="BDC3" s="40"/>
      <c r="BDD3" s="40"/>
      <c r="BDE3" s="40"/>
      <c r="BDF3" s="40"/>
      <c r="BDG3" s="40"/>
      <c r="BDH3" s="40"/>
      <c r="BDI3" s="40"/>
      <c r="BDJ3" s="40"/>
      <c r="BDK3" s="40"/>
      <c r="BDL3" s="40"/>
      <c r="BDM3" s="40"/>
      <c r="BDN3" s="40"/>
      <c r="BDO3" s="40"/>
      <c r="BDP3" s="40"/>
      <c r="BDQ3" s="40"/>
      <c r="BDR3" s="40"/>
      <c r="BDS3" s="40"/>
      <c r="BDT3" s="40"/>
      <c r="BDU3" s="40"/>
      <c r="BDV3" s="40"/>
      <c r="BDW3" s="40"/>
      <c r="BDX3" s="40"/>
      <c r="BDY3" s="40"/>
      <c r="BDZ3" s="40"/>
      <c r="BEA3" s="40"/>
      <c r="BEB3" s="40"/>
      <c r="BEC3" s="40"/>
      <c r="BED3" s="40"/>
      <c r="BEE3" s="40"/>
      <c r="BEF3" s="40"/>
      <c r="BEG3" s="40"/>
      <c r="BEH3" s="40"/>
      <c r="BEI3" s="40"/>
      <c r="BEJ3" s="40"/>
      <c r="BEK3" s="40"/>
      <c r="BEL3" s="40"/>
      <c r="BEM3" s="40"/>
      <c r="BEN3" s="40"/>
      <c r="BEO3" s="40"/>
      <c r="BEP3" s="40"/>
      <c r="BEQ3" s="40"/>
      <c r="BER3" s="40"/>
      <c r="BES3" s="40"/>
      <c r="BET3" s="40"/>
      <c r="BEU3" s="40"/>
      <c r="BEV3" s="40"/>
      <c r="BEW3" s="40"/>
      <c r="BEX3" s="40"/>
      <c r="BEY3" s="40"/>
      <c r="BEZ3" s="40"/>
      <c r="BFA3" s="40"/>
      <c r="BFB3" s="40"/>
      <c r="BFC3" s="40"/>
      <c r="BFD3" s="40"/>
      <c r="BFE3" s="40"/>
      <c r="BFF3" s="40"/>
      <c r="BFG3" s="40"/>
      <c r="BFH3" s="40"/>
      <c r="BFI3" s="40"/>
      <c r="BFJ3" s="40"/>
      <c r="BFK3" s="40"/>
      <c r="BFL3" s="40"/>
      <c r="BFM3" s="40"/>
      <c r="BFN3" s="40"/>
      <c r="BFO3" s="40"/>
      <c r="BFP3" s="40"/>
      <c r="BFQ3" s="40"/>
      <c r="BFR3" s="40"/>
      <c r="BFS3" s="40"/>
      <c r="BFT3" s="40"/>
      <c r="BFU3" s="40"/>
      <c r="BFV3" s="40"/>
      <c r="BFW3" s="40"/>
      <c r="BFX3" s="40"/>
      <c r="BFY3" s="40"/>
      <c r="BFZ3" s="40"/>
      <c r="BGA3" s="40"/>
      <c r="BGB3" s="40"/>
      <c r="BGC3" s="40"/>
      <c r="BGD3" s="40"/>
      <c r="BGE3" s="40"/>
      <c r="BGF3" s="40"/>
      <c r="BGG3" s="40"/>
      <c r="BGH3" s="40"/>
      <c r="BGI3" s="40"/>
      <c r="BGJ3" s="40"/>
      <c r="BGK3" s="40"/>
      <c r="BGL3" s="40"/>
      <c r="BGM3" s="40"/>
      <c r="BGN3" s="40"/>
      <c r="BGO3" s="40"/>
      <c r="BGP3" s="40"/>
      <c r="BGQ3" s="40"/>
      <c r="BGR3" s="40"/>
      <c r="BGS3" s="40"/>
      <c r="BGT3" s="40"/>
      <c r="BGU3" s="40"/>
      <c r="BGV3" s="40"/>
      <c r="BGW3" s="40"/>
      <c r="BGX3" s="40"/>
      <c r="BGY3" s="40"/>
      <c r="BGZ3" s="40"/>
      <c r="BHA3" s="40"/>
      <c r="BHB3" s="40"/>
      <c r="BHC3" s="40"/>
      <c r="BHD3" s="40"/>
      <c r="BHE3" s="40"/>
      <c r="BHF3" s="40"/>
      <c r="BHG3" s="40"/>
      <c r="BHH3" s="40"/>
      <c r="BHI3" s="40"/>
      <c r="BHJ3" s="40"/>
      <c r="BHK3" s="40"/>
      <c r="BHL3" s="40"/>
      <c r="BHM3" s="40"/>
      <c r="BHN3" s="40"/>
      <c r="BHO3" s="40"/>
      <c r="BHP3" s="40"/>
      <c r="BHQ3" s="40"/>
      <c r="BHR3" s="40"/>
      <c r="BHS3" s="40"/>
      <c r="BHT3" s="40"/>
      <c r="BHU3" s="40"/>
      <c r="BHV3" s="40"/>
      <c r="BHW3" s="40"/>
      <c r="BHX3" s="40"/>
      <c r="BHY3" s="40"/>
      <c r="BHZ3" s="40"/>
      <c r="BIA3" s="40"/>
      <c r="BIB3" s="40"/>
      <c r="BIC3" s="40"/>
      <c r="BID3" s="40"/>
      <c r="BIE3" s="40"/>
      <c r="BIF3" s="40"/>
      <c r="BIG3" s="40"/>
      <c r="BIH3" s="40"/>
      <c r="BII3" s="40"/>
      <c r="BIJ3" s="40"/>
      <c r="BIK3" s="40"/>
      <c r="BIL3" s="40"/>
      <c r="BIM3" s="40"/>
      <c r="BIN3" s="40"/>
      <c r="BIO3" s="40"/>
      <c r="BIP3" s="40"/>
      <c r="BIQ3" s="40"/>
      <c r="BIR3" s="40"/>
      <c r="BIS3" s="40"/>
      <c r="BIT3" s="40"/>
      <c r="BIU3" s="40"/>
      <c r="BIV3" s="40"/>
      <c r="BIW3" s="40"/>
      <c r="BIX3" s="40"/>
      <c r="BIY3" s="40"/>
      <c r="BIZ3" s="40"/>
      <c r="BJA3" s="40"/>
      <c r="BJB3" s="40"/>
      <c r="BJC3" s="40"/>
      <c r="BJD3" s="40"/>
      <c r="BJE3" s="40"/>
      <c r="BJF3" s="40"/>
      <c r="BJG3" s="40"/>
      <c r="BJH3" s="40"/>
      <c r="BJI3" s="40"/>
      <c r="BJJ3" s="40"/>
      <c r="BJK3" s="40"/>
      <c r="BJL3" s="40"/>
      <c r="BJM3" s="40"/>
      <c r="BJN3" s="40"/>
      <c r="BJO3" s="40"/>
      <c r="BJP3" s="40"/>
      <c r="BJQ3" s="40"/>
      <c r="BJR3" s="40"/>
      <c r="BJS3" s="40"/>
      <c r="BJT3" s="40"/>
      <c r="BJU3" s="40"/>
      <c r="BJV3" s="40"/>
      <c r="BJW3" s="40"/>
      <c r="BJX3" s="40"/>
      <c r="BJY3" s="40"/>
      <c r="BJZ3" s="40"/>
      <c r="BKA3" s="40"/>
      <c r="BKB3" s="40"/>
      <c r="BKC3" s="40"/>
      <c r="BKD3" s="40"/>
      <c r="BKE3" s="40"/>
      <c r="BKF3" s="40"/>
      <c r="BKG3" s="40"/>
      <c r="BKH3" s="40"/>
      <c r="BKI3" s="40"/>
      <c r="BKJ3" s="40"/>
      <c r="BKK3" s="40"/>
      <c r="BKL3" s="40"/>
      <c r="BKM3" s="40"/>
      <c r="BKN3" s="40"/>
      <c r="BKO3" s="40"/>
      <c r="BKP3" s="40"/>
      <c r="BKQ3" s="40"/>
      <c r="BKR3" s="40"/>
      <c r="BKS3" s="40"/>
      <c r="BKT3" s="40"/>
      <c r="BKU3" s="40"/>
      <c r="BKV3" s="40"/>
      <c r="BKW3" s="40"/>
      <c r="BKX3" s="40"/>
      <c r="BKY3" s="40"/>
      <c r="BKZ3" s="40"/>
      <c r="BLA3" s="40"/>
      <c r="BLB3" s="40"/>
      <c r="BLC3" s="40"/>
      <c r="BLD3" s="40"/>
      <c r="BLE3" s="40"/>
      <c r="BLF3" s="40"/>
      <c r="BLG3" s="40"/>
      <c r="BLH3" s="40"/>
      <c r="BLI3" s="40"/>
      <c r="BLJ3" s="40"/>
      <c r="BLK3" s="40"/>
      <c r="BLL3" s="40"/>
      <c r="BLM3" s="40"/>
      <c r="BLN3" s="40"/>
      <c r="BLO3" s="40"/>
      <c r="BLP3" s="40"/>
      <c r="BLQ3" s="40"/>
      <c r="BLR3" s="40"/>
      <c r="BLS3" s="40"/>
      <c r="BLT3" s="40"/>
      <c r="BLU3" s="40"/>
      <c r="BLV3" s="40"/>
      <c r="BLW3" s="40"/>
      <c r="BLX3" s="40"/>
      <c r="BLY3" s="40"/>
      <c r="BLZ3" s="40"/>
      <c r="BMA3" s="40"/>
      <c r="BMB3" s="40"/>
      <c r="BMC3" s="40"/>
      <c r="BMD3" s="40"/>
      <c r="BME3" s="40"/>
      <c r="BMF3" s="40"/>
      <c r="BMG3" s="40"/>
      <c r="BMH3" s="40"/>
      <c r="BMI3" s="40"/>
      <c r="BMJ3" s="40"/>
      <c r="BMK3" s="40"/>
      <c r="BML3" s="40"/>
      <c r="BMM3" s="40"/>
      <c r="BMN3" s="40"/>
      <c r="BMO3" s="40"/>
      <c r="BMP3" s="40"/>
      <c r="BMQ3" s="40"/>
      <c r="BMR3" s="40"/>
      <c r="BMS3" s="40"/>
      <c r="BMT3" s="40"/>
      <c r="BMU3" s="40"/>
      <c r="BMV3" s="40"/>
      <c r="BMW3" s="40"/>
      <c r="BMX3" s="40"/>
      <c r="BMY3" s="40"/>
      <c r="BMZ3" s="40"/>
      <c r="BNA3" s="40"/>
      <c r="BNB3" s="40"/>
      <c r="BNC3" s="40"/>
      <c r="BND3" s="40"/>
      <c r="BNE3" s="40"/>
      <c r="BNF3" s="40"/>
      <c r="BNG3" s="40"/>
      <c r="BNH3" s="40"/>
      <c r="BNI3" s="40"/>
      <c r="BNJ3" s="40"/>
      <c r="BNK3" s="40"/>
      <c r="BNL3" s="40"/>
      <c r="BNM3" s="40"/>
      <c r="BNN3" s="40"/>
      <c r="BNO3" s="40"/>
      <c r="BNP3" s="40"/>
      <c r="BNQ3" s="40"/>
      <c r="BNR3" s="40"/>
      <c r="BNS3" s="40"/>
      <c r="BNT3" s="40"/>
      <c r="BNU3" s="40"/>
      <c r="BNV3" s="40"/>
      <c r="BNW3" s="40"/>
      <c r="BNX3" s="40"/>
      <c r="BNY3" s="40"/>
      <c r="BNZ3" s="40"/>
      <c r="BOA3" s="40"/>
      <c r="BOB3" s="40"/>
      <c r="BOC3" s="40"/>
      <c r="BOD3" s="40"/>
      <c r="BOE3" s="40"/>
      <c r="BOF3" s="40"/>
      <c r="BOG3" s="40"/>
      <c r="BOH3" s="40"/>
      <c r="BOI3" s="40"/>
      <c r="BOJ3" s="40"/>
      <c r="BOK3" s="40"/>
      <c r="BOL3" s="40"/>
      <c r="BOM3" s="40"/>
      <c r="BON3" s="40"/>
      <c r="BOO3" s="40"/>
      <c r="BOP3" s="40"/>
      <c r="BOQ3" s="40"/>
      <c r="BOR3" s="40"/>
      <c r="BOS3" s="40"/>
      <c r="BOT3" s="40"/>
      <c r="BOU3" s="40"/>
      <c r="BOV3" s="40"/>
      <c r="BOW3" s="40"/>
      <c r="BOX3" s="40"/>
      <c r="BOY3" s="40"/>
      <c r="BOZ3" s="40"/>
      <c r="BPA3" s="40"/>
      <c r="BPB3" s="40"/>
      <c r="BPC3" s="40"/>
      <c r="BPD3" s="40"/>
      <c r="BPE3" s="40"/>
      <c r="BPF3" s="40"/>
      <c r="BPG3" s="40"/>
      <c r="BPH3" s="40"/>
      <c r="BPI3" s="40"/>
      <c r="BPJ3" s="40"/>
      <c r="BPK3" s="40"/>
      <c r="BPL3" s="40"/>
      <c r="BPM3" s="40"/>
      <c r="BPN3" s="40"/>
      <c r="BPO3" s="40"/>
      <c r="BPP3" s="40"/>
      <c r="BPQ3" s="40"/>
      <c r="BPR3" s="40"/>
      <c r="BPS3" s="40"/>
      <c r="BPT3" s="40"/>
      <c r="BPU3" s="40"/>
      <c r="BPV3" s="40"/>
      <c r="BPW3" s="40"/>
      <c r="BPX3" s="40"/>
      <c r="BPY3" s="40"/>
      <c r="BPZ3" s="40"/>
      <c r="BQA3" s="40"/>
      <c r="BQB3" s="40"/>
      <c r="BQC3" s="40"/>
      <c r="BQD3" s="40"/>
      <c r="BQE3" s="40"/>
      <c r="BQF3" s="40"/>
      <c r="BQG3" s="40"/>
      <c r="BQH3" s="40"/>
      <c r="BQI3" s="40"/>
      <c r="BQJ3" s="40"/>
      <c r="BQK3" s="40"/>
      <c r="BQL3" s="40"/>
      <c r="BQM3" s="40"/>
      <c r="BQN3" s="40"/>
      <c r="BQO3" s="40"/>
      <c r="BQP3" s="40"/>
      <c r="BQQ3" s="40"/>
      <c r="BQR3" s="40"/>
      <c r="BQS3" s="40"/>
      <c r="BQT3" s="40"/>
      <c r="BQU3" s="40"/>
      <c r="BQV3" s="40"/>
      <c r="BQW3" s="40"/>
      <c r="BQX3" s="40"/>
      <c r="BQY3" s="40"/>
      <c r="BQZ3" s="40"/>
      <c r="BRA3" s="40"/>
      <c r="BRB3" s="40"/>
      <c r="BRC3" s="40"/>
      <c r="BRD3" s="40"/>
      <c r="BRE3" s="40"/>
      <c r="BRF3" s="40"/>
      <c r="BRG3" s="40"/>
      <c r="BRH3" s="40"/>
      <c r="BRI3" s="40"/>
      <c r="BRJ3" s="40"/>
      <c r="BRK3" s="40"/>
      <c r="BRL3" s="40"/>
      <c r="BRM3" s="40"/>
      <c r="BRN3" s="40"/>
      <c r="BRO3" s="40"/>
      <c r="BRP3" s="40"/>
      <c r="BRQ3" s="40"/>
      <c r="BRR3" s="40"/>
      <c r="BRS3" s="40"/>
      <c r="BRT3" s="40"/>
      <c r="BRU3" s="40"/>
      <c r="BRV3" s="40"/>
      <c r="BRW3" s="40"/>
      <c r="BRX3" s="40"/>
      <c r="BRY3" s="40"/>
      <c r="BRZ3" s="40"/>
      <c r="BSA3" s="40"/>
      <c r="BSB3" s="40"/>
      <c r="BSC3" s="40"/>
      <c r="BSD3" s="40"/>
      <c r="BSE3" s="40"/>
      <c r="BSF3" s="40"/>
      <c r="BSG3" s="40"/>
      <c r="BSH3" s="40"/>
      <c r="BSI3" s="40"/>
      <c r="BSJ3" s="40"/>
      <c r="BSK3" s="40"/>
      <c r="BSL3" s="40"/>
      <c r="BSM3" s="40"/>
      <c r="BSN3" s="40"/>
      <c r="BSO3" s="40"/>
      <c r="BSP3" s="40"/>
      <c r="BSQ3" s="40"/>
      <c r="BSR3" s="40"/>
      <c r="BSS3" s="40"/>
      <c r="BST3" s="40"/>
      <c r="BSU3" s="40"/>
      <c r="BSV3" s="40"/>
      <c r="BSW3" s="40"/>
      <c r="BSX3" s="40"/>
      <c r="BSY3" s="40"/>
      <c r="BSZ3" s="40"/>
      <c r="BTA3" s="40"/>
      <c r="BTB3" s="40"/>
      <c r="BTC3" s="40"/>
      <c r="BTD3" s="40"/>
      <c r="BTE3" s="40"/>
      <c r="BTF3" s="40"/>
      <c r="BTG3" s="40"/>
      <c r="BTH3" s="40"/>
      <c r="BTI3" s="40"/>
      <c r="BTJ3" s="40"/>
      <c r="BTK3" s="40"/>
      <c r="BTL3" s="40"/>
      <c r="BTM3" s="40"/>
      <c r="BTN3" s="40"/>
      <c r="BTO3" s="40"/>
      <c r="BTP3" s="40"/>
      <c r="BTQ3" s="40"/>
      <c r="BTR3" s="40"/>
      <c r="BTS3" s="40"/>
      <c r="BTT3" s="40"/>
      <c r="BTU3" s="40"/>
      <c r="BTV3" s="40"/>
      <c r="BTW3" s="40"/>
      <c r="BTX3" s="40"/>
      <c r="BTY3" s="40"/>
      <c r="BTZ3" s="40"/>
      <c r="BUA3" s="40"/>
      <c r="BUB3" s="40"/>
      <c r="BUC3" s="40"/>
      <c r="BUD3" s="40"/>
      <c r="BUE3" s="40"/>
      <c r="BUF3" s="40"/>
      <c r="BUG3" s="40"/>
      <c r="BUH3" s="40"/>
      <c r="BUI3" s="40"/>
      <c r="BUJ3" s="40"/>
      <c r="BUK3" s="40"/>
      <c r="BUL3" s="40"/>
      <c r="BUM3" s="40"/>
      <c r="BUN3" s="40"/>
      <c r="BUO3" s="40"/>
      <c r="BUP3" s="40"/>
      <c r="BUQ3" s="40"/>
      <c r="BUR3" s="40"/>
      <c r="BUS3" s="40"/>
      <c r="BUT3" s="40"/>
      <c r="BUU3" s="40"/>
      <c r="BUV3" s="40"/>
      <c r="BUW3" s="40"/>
      <c r="BUX3" s="40"/>
      <c r="BUY3" s="40"/>
      <c r="BUZ3" s="40"/>
      <c r="BVA3" s="40"/>
      <c r="BVB3" s="40"/>
      <c r="BVC3" s="40"/>
      <c r="BVD3" s="40"/>
      <c r="BVE3" s="40"/>
      <c r="BVF3" s="40"/>
      <c r="BVG3" s="40"/>
      <c r="BVH3" s="40"/>
      <c r="BVI3" s="40"/>
      <c r="BVJ3" s="40"/>
      <c r="BVK3" s="40"/>
      <c r="BVL3" s="40"/>
      <c r="BVM3" s="40"/>
      <c r="BVN3" s="40"/>
      <c r="BVO3" s="40"/>
      <c r="BVP3" s="40"/>
      <c r="BVQ3" s="40"/>
      <c r="BVR3" s="40"/>
      <c r="BVS3" s="40"/>
      <c r="BVT3" s="40"/>
      <c r="BVU3" s="40"/>
      <c r="BVV3" s="40"/>
      <c r="BVW3" s="40"/>
      <c r="BVX3" s="40"/>
      <c r="BVY3" s="40"/>
      <c r="BVZ3" s="40"/>
      <c r="BWA3" s="40"/>
      <c r="BWB3" s="40"/>
      <c r="BWC3" s="40"/>
      <c r="BWD3" s="40"/>
      <c r="BWE3" s="40"/>
      <c r="BWF3" s="40"/>
      <c r="BWG3" s="40"/>
      <c r="BWH3" s="40"/>
      <c r="BWI3" s="40"/>
      <c r="BWJ3" s="40"/>
      <c r="BWK3" s="40"/>
      <c r="BWL3" s="40"/>
      <c r="BWM3" s="40"/>
      <c r="BWN3" s="40"/>
      <c r="BWO3" s="40"/>
      <c r="BWP3" s="40"/>
      <c r="BWQ3" s="40"/>
      <c r="BWR3" s="40"/>
      <c r="BWS3" s="40"/>
      <c r="BWT3" s="40"/>
      <c r="BWU3" s="40"/>
      <c r="BWV3" s="40"/>
      <c r="BWW3" s="40"/>
      <c r="BWX3" s="40"/>
      <c r="BWY3" s="40"/>
      <c r="BWZ3" s="40"/>
      <c r="BXA3" s="40"/>
      <c r="BXB3" s="40"/>
      <c r="BXC3" s="40"/>
      <c r="BXD3" s="40"/>
      <c r="BXE3" s="40"/>
      <c r="BXF3" s="40"/>
      <c r="BXG3" s="40"/>
      <c r="BXH3" s="40"/>
      <c r="BXI3" s="40"/>
      <c r="BXJ3" s="40"/>
      <c r="BXK3" s="40"/>
      <c r="BXL3" s="40"/>
      <c r="BXM3" s="40"/>
      <c r="BXN3" s="40"/>
      <c r="BXO3" s="40"/>
      <c r="BXP3" s="40"/>
      <c r="BXQ3" s="40"/>
      <c r="BXR3" s="40"/>
      <c r="BXS3" s="40"/>
      <c r="BXT3" s="40"/>
      <c r="BXU3" s="40"/>
      <c r="BXV3" s="40"/>
      <c r="BXW3" s="40"/>
      <c r="BXX3" s="40"/>
      <c r="BXY3" s="40"/>
      <c r="BXZ3" s="40"/>
      <c r="BYA3" s="40"/>
      <c r="BYB3" s="40"/>
      <c r="BYC3" s="40"/>
      <c r="BYD3" s="40"/>
      <c r="BYE3" s="40"/>
      <c r="BYF3" s="40"/>
      <c r="BYG3" s="40"/>
      <c r="BYH3" s="40"/>
      <c r="BYI3" s="40"/>
      <c r="BYJ3" s="40"/>
      <c r="BYK3" s="40"/>
      <c r="BYL3" s="40"/>
      <c r="BYM3" s="40"/>
      <c r="BYN3" s="40"/>
      <c r="BYO3" s="40"/>
      <c r="BYP3" s="40"/>
      <c r="BYQ3" s="40"/>
      <c r="BYR3" s="40"/>
      <c r="BYS3" s="40"/>
      <c r="BYT3" s="40"/>
      <c r="BYU3" s="40"/>
      <c r="BYV3" s="40"/>
      <c r="BYW3" s="40"/>
      <c r="BYX3" s="40"/>
      <c r="BYY3" s="40"/>
      <c r="BYZ3" s="40"/>
      <c r="BZA3" s="40"/>
      <c r="BZB3" s="40"/>
      <c r="BZC3" s="40"/>
      <c r="BZD3" s="40"/>
      <c r="BZE3" s="40"/>
      <c r="BZF3" s="40"/>
      <c r="BZG3" s="40"/>
      <c r="BZH3" s="40"/>
      <c r="BZI3" s="40"/>
      <c r="BZJ3" s="40"/>
      <c r="BZK3" s="40"/>
      <c r="BZL3" s="40"/>
      <c r="BZM3" s="40"/>
      <c r="BZN3" s="40"/>
      <c r="BZO3" s="40"/>
      <c r="BZP3" s="40"/>
      <c r="BZQ3" s="40"/>
      <c r="BZR3" s="40"/>
      <c r="BZS3" s="40"/>
      <c r="BZT3" s="40"/>
      <c r="BZU3" s="40"/>
      <c r="BZV3" s="40"/>
      <c r="BZW3" s="40"/>
      <c r="BZX3" s="40"/>
      <c r="BZY3" s="40"/>
      <c r="BZZ3" s="40"/>
      <c r="CAA3" s="40"/>
      <c r="CAB3" s="40"/>
      <c r="CAC3" s="40"/>
      <c r="CAD3" s="40"/>
      <c r="CAE3" s="40"/>
      <c r="CAF3" s="40"/>
      <c r="CAG3" s="40"/>
      <c r="CAH3" s="40"/>
      <c r="CAI3" s="40"/>
      <c r="CAJ3" s="40"/>
      <c r="CAK3" s="40"/>
      <c r="CAL3" s="40"/>
      <c r="CAM3" s="40"/>
      <c r="CAN3" s="40"/>
      <c r="CAO3" s="40"/>
      <c r="CAP3" s="40"/>
      <c r="CAQ3" s="40"/>
      <c r="CAR3" s="40"/>
      <c r="CAS3" s="40"/>
      <c r="CAT3" s="40"/>
      <c r="CAU3" s="40"/>
      <c r="CAV3" s="40"/>
      <c r="CAW3" s="40"/>
      <c r="CAX3" s="40"/>
      <c r="CAY3" s="40"/>
      <c r="CAZ3" s="40"/>
      <c r="CBA3" s="40"/>
      <c r="CBB3" s="40"/>
      <c r="CBC3" s="40"/>
      <c r="CBD3" s="40"/>
      <c r="CBE3" s="40"/>
      <c r="CBF3" s="40"/>
      <c r="CBG3" s="40"/>
      <c r="CBH3" s="40"/>
      <c r="CBI3" s="40"/>
      <c r="CBJ3" s="40"/>
      <c r="CBK3" s="40"/>
      <c r="CBL3" s="40"/>
      <c r="CBM3" s="40"/>
      <c r="CBN3" s="40"/>
      <c r="CBO3" s="40"/>
      <c r="CBP3" s="40"/>
      <c r="CBQ3" s="40"/>
      <c r="CBR3" s="40"/>
      <c r="CBS3" s="40"/>
      <c r="CBT3" s="40"/>
      <c r="CBU3" s="40"/>
      <c r="CBV3" s="40"/>
      <c r="CBW3" s="40"/>
      <c r="CBX3" s="40"/>
      <c r="CBY3" s="40"/>
      <c r="CBZ3" s="40"/>
      <c r="CCA3" s="40"/>
      <c r="CCB3" s="40"/>
      <c r="CCC3" s="40"/>
      <c r="CCD3" s="40"/>
      <c r="CCE3" s="40"/>
      <c r="CCF3" s="40"/>
      <c r="CCG3" s="40"/>
      <c r="CCH3" s="40"/>
      <c r="CCI3" s="40"/>
      <c r="CCJ3" s="40"/>
      <c r="CCK3" s="40"/>
      <c r="CCL3" s="40"/>
      <c r="CCM3" s="40"/>
      <c r="CCN3" s="40"/>
      <c r="CCO3" s="40"/>
      <c r="CCP3" s="40"/>
      <c r="CCQ3" s="40"/>
      <c r="CCR3" s="40"/>
      <c r="CCS3" s="40"/>
      <c r="CCT3" s="40"/>
      <c r="CCU3" s="40"/>
      <c r="CCV3" s="40"/>
      <c r="CCW3" s="40"/>
      <c r="CCX3" s="40"/>
      <c r="CCY3" s="40"/>
      <c r="CCZ3" s="40"/>
      <c r="CDA3" s="40"/>
      <c r="CDB3" s="40"/>
      <c r="CDC3" s="40"/>
      <c r="CDD3" s="40"/>
      <c r="CDE3" s="40"/>
      <c r="CDF3" s="40"/>
      <c r="CDG3" s="40"/>
      <c r="CDH3" s="40"/>
      <c r="CDI3" s="40"/>
      <c r="CDJ3" s="40"/>
      <c r="CDK3" s="40"/>
      <c r="CDL3" s="40"/>
      <c r="CDM3" s="40"/>
      <c r="CDN3" s="40"/>
      <c r="CDO3" s="40"/>
      <c r="CDP3" s="40"/>
      <c r="CDQ3" s="40"/>
      <c r="CDR3" s="40"/>
      <c r="CDS3" s="40"/>
      <c r="CDT3" s="40"/>
      <c r="CDU3" s="40"/>
      <c r="CDV3" s="40"/>
      <c r="CDW3" s="40"/>
      <c r="CDX3" s="40"/>
      <c r="CDY3" s="40"/>
      <c r="CDZ3" s="40"/>
      <c r="CEA3" s="40"/>
      <c r="CEB3" s="40"/>
      <c r="CEC3" s="40"/>
      <c r="CED3" s="40"/>
      <c r="CEE3" s="40"/>
      <c r="CEF3" s="40"/>
      <c r="CEG3" s="40"/>
      <c r="CEH3" s="40"/>
      <c r="CEI3" s="40"/>
      <c r="CEJ3" s="40"/>
      <c r="CEK3" s="40"/>
      <c r="CEL3" s="40"/>
      <c r="CEM3" s="40"/>
      <c r="CEN3" s="40"/>
      <c r="CEO3" s="40"/>
      <c r="CEP3" s="40"/>
      <c r="CEQ3" s="40"/>
      <c r="CER3" s="40"/>
      <c r="CES3" s="40"/>
      <c r="CET3" s="40"/>
      <c r="CEU3" s="40"/>
      <c r="CEV3" s="40"/>
      <c r="CEW3" s="40"/>
      <c r="CEX3" s="40"/>
      <c r="CEY3" s="40"/>
      <c r="CEZ3" s="40"/>
      <c r="CFA3" s="40"/>
      <c r="CFB3" s="40"/>
      <c r="CFC3" s="40"/>
      <c r="CFD3" s="40"/>
      <c r="CFE3" s="40"/>
      <c r="CFF3" s="40"/>
      <c r="CFG3" s="40"/>
      <c r="CFH3" s="40"/>
      <c r="CFI3" s="40"/>
      <c r="CFJ3" s="40"/>
      <c r="CFK3" s="40"/>
      <c r="CFL3" s="40"/>
      <c r="CFM3" s="40"/>
      <c r="CFN3" s="40"/>
      <c r="CFO3" s="40"/>
      <c r="CFP3" s="40"/>
      <c r="CFQ3" s="40"/>
      <c r="CFR3" s="40"/>
      <c r="CFS3" s="40"/>
      <c r="CFT3" s="40"/>
      <c r="CFU3" s="40"/>
      <c r="CFV3" s="40"/>
      <c r="CFW3" s="40"/>
      <c r="CFX3" s="40"/>
      <c r="CFY3" s="40"/>
      <c r="CFZ3" s="40"/>
      <c r="CGA3" s="40"/>
      <c r="CGB3" s="40"/>
      <c r="CGC3" s="40"/>
      <c r="CGD3" s="40"/>
      <c r="CGE3" s="40"/>
      <c r="CGF3" s="40"/>
      <c r="CGG3" s="40"/>
      <c r="CGH3" s="40"/>
      <c r="CGI3" s="40"/>
      <c r="CGJ3" s="40"/>
      <c r="CGK3" s="40"/>
      <c r="CGL3" s="40"/>
      <c r="CGM3" s="40"/>
      <c r="CGN3" s="40"/>
      <c r="CGO3" s="40"/>
      <c r="CGP3" s="40"/>
      <c r="CGQ3" s="40"/>
      <c r="CGR3" s="40"/>
      <c r="CGS3" s="40"/>
      <c r="CGT3" s="40"/>
      <c r="CGU3" s="40"/>
      <c r="CGV3" s="40"/>
      <c r="CGW3" s="40"/>
      <c r="CGX3" s="40"/>
      <c r="CGY3" s="40"/>
      <c r="CGZ3" s="40"/>
      <c r="CHA3" s="40"/>
      <c r="CHB3" s="40"/>
      <c r="CHC3" s="40"/>
      <c r="CHD3" s="40"/>
      <c r="CHE3" s="40"/>
      <c r="CHF3" s="40"/>
      <c r="CHG3" s="40"/>
      <c r="CHH3" s="40"/>
      <c r="CHI3" s="40"/>
      <c r="CHJ3" s="40"/>
      <c r="CHK3" s="40"/>
      <c r="CHL3" s="40"/>
      <c r="CHM3" s="40"/>
      <c r="CHN3" s="40"/>
      <c r="CHO3" s="40"/>
      <c r="CHP3" s="40"/>
      <c r="CHQ3" s="40"/>
      <c r="CHR3" s="40"/>
      <c r="CHS3" s="40"/>
      <c r="CHT3" s="40"/>
      <c r="CHU3" s="40"/>
      <c r="CHV3" s="40"/>
      <c r="CHW3" s="40"/>
      <c r="CHX3" s="40"/>
      <c r="CHY3" s="40"/>
      <c r="CHZ3" s="40"/>
      <c r="CIA3" s="40"/>
      <c r="CIB3" s="40"/>
      <c r="CIC3" s="40"/>
      <c r="CID3" s="40"/>
      <c r="CIE3" s="40"/>
      <c r="CIF3" s="40"/>
      <c r="CIG3" s="40"/>
      <c r="CIH3" s="40"/>
      <c r="CII3" s="40"/>
      <c r="CIJ3" s="40"/>
      <c r="CIK3" s="40"/>
      <c r="CIL3" s="40"/>
      <c r="CIM3" s="40"/>
      <c r="CIN3" s="40"/>
      <c r="CIO3" s="40"/>
      <c r="CIP3" s="40"/>
      <c r="CIQ3" s="40"/>
      <c r="CIR3" s="40"/>
      <c r="CIS3" s="40"/>
      <c r="CIT3" s="40"/>
      <c r="CIU3" s="40"/>
      <c r="CIV3" s="40"/>
      <c r="CIW3" s="40"/>
      <c r="CIX3" s="40"/>
      <c r="CIY3" s="40"/>
      <c r="CIZ3" s="40"/>
      <c r="CJA3" s="40"/>
      <c r="CJB3" s="40"/>
      <c r="CJC3" s="40"/>
      <c r="CJD3" s="40"/>
      <c r="CJE3" s="40"/>
      <c r="CJF3" s="40"/>
      <c r="CJG3" s="40"/>
      <c r="CJH3" s="40"/>
      <c r="CJI3" s="40"/>
      <c r="CJJ3" s="40"/>
      <c r="CJK3" s="40"/>
      <c r="CJL3" s="40"/>
      <c r="CJM3" s="40"/>
      <c r="CJN3" s="40"/>
      <c r="CJO3" s="40"/>
      <c r="CJP3" s="40"/>
      <c r="CJQ3" s="40"/>
      <c r="CJR3" s="40"/>
      <c r="CJS3" s="40"/>
      <c r="CJT3" s="40"/>
      <c r="CJU3" s="40"/>
      <c r="CJV3" s="40"/>
      <c r="CJW3" s="40"/>
      <c r="CJX3" s="40"/>
      <c r="CJY3" s="40"/>
      <c r="CJZ3" s="40"/>
      <c r="CKA3" s="40"/>
      <c r="CKB3" s="40"/>
      <c r="CKC3" s="40"/>
      <c r="CKD3" s="40"/>
      <c r="CKE3" s="40"/>
      <c r="CKF3" s="40"/>
      <c r="CKG3" s="40"/>
      <c r="CKH3" s="40"/>
      <c r="CKI3" s="40"/>
      <c r="CKJ3" s="40"/>
      <c r="CKK3" s="40"/>
      <c r="CKL3" s="40"/>
      <c r="CKM3" s="40"/>
      <c r="CKN3" s="40"/>
      <c r="CKO3" s="40"/>
      <c r="CKP3" s="40"/>
      <c r="CKQ3" s="40"/>
      <c r="CKR3" s="40"/>
      <c r="CKS3" s="40"/>
      <c r="CKT3" s="40"/>
      <c r="CKU3" s="40"/>
      <c r="CKV3" s="40"/>
      <c r="CKW3" s="40"/>
      <c r="CKX3" s="40"/>
      <c r="CKY3" s="40"/>
      <c r="CKZ3" s="40"/>
      <c r="CLA3" s="40"/>
      <c r="CLB3" s="40"/>
      <c r="CLC3" s="40"/>
      <c r="CLD3" s="40"/>
      <c r="CLE3" s="40"/>
      <c r="CLF3" s="40"/>
      <c r="CLG3" s="40"/>
      <c r="CLH3" s="40"/>
      <c r="CLI3" s="40"/>
      <c r="CLJ3" s="40"/>
      <c r="CLK3" s="40"/>
      <c r="CLL3" s="40"/>
      <c r="CLM3" s="40"/>
      <c r="CLN3" s="40"/>
      <c r="CLO3" s="40"/>
      <c r="CLP3" s="40"/>
      <c r="CLQ3" s="40"/>
      <c r="CLR3" s="40"/>
      <c r="CLS3" s="40"/>
      <c r="CLT3" s="40"/>
      <c r="CLU3" s="40"/>
      <c r="CLV3" s="40"/>
      <c r="CLW3" s="40"/>
      <c r="CLX3" s="40"/>
      <c r="CLY3" s="40"/>
      <c r="CLZ3" s="40"/>
      <c r="CMA3" s="40"/>
      <c r="CMB3" s="40"/>
      <c r="CMC3" s="40"/>
      <c r="CMD3" s="40"/>
      <c r="CME3" s="40"/>
      <c r="CMF3" s="40"/>
      <c r="CMG3" s="40"/>
      <c r="CMH3" s="40"/>
      <c r="CMI3" s="40"/>
      <c r="CMJ3" s="40"/>
      <c r="CMK3" s="40"/>
      <c r="CML3" s="40"/>
      <c r="CMM3" s="40"/>
      <c r="CMN3" s="40"/>
      <c r="CMO3" s="40"/>
      <c r="CMP3" s="40"/>
      <c r="CMQ3" s="40"/>
      <c r="CMR3" s="40"/>
      <c r="CMS3" s="40"/>
      <c r="CMT3" s="40"/>
      <c r="CMU3" s="40"/>
      <c r="CMV3" s="40"/>
      <c r="CMW3" s="40"/>
      <c r="CMX3" s="40"/>
      <c r="CMY3" s="40"/>
      <c r="CMZ3" s="40"/>
      <c r="CNA3" s="40"/>
      <c r="CNB3" s="40"/>
      <c r="CNC3" s="40"/>
      <c r="CND3" s="40"/>
      <c r="CNE3" s="40"/>
      <c r="CNF3" s="40"/>
      <c r="CNG3" s="40"/>
      <c r="CNH3" s="40"/>
      <c r="CNI3" s="40"/>
      <c r="CNJ3" s="40"/>
      <c r="CNK3" s="40"/>
      <c r="CNL3" s="40"/>
      <c r="CNM3" s="40"/>
      <c r="CNN3" s="40"/>
      <c r="CNO3" s="40"/>
      <c r="CNP3" s="40"/>
      <c r="CNQ3" s="40"/>
      <c r="CNR3" s="40"/>
      <c r="CNS3" s="40"/>
      <c r="CNT3" s="40"/>
      <c r="CNU3" s="40"/>
      <c r="CNV3" s="40"/>
      <c r="CNW3" s="40"/>
      <c r="CNX3" s="40"/>
      <c r="CNY3" s="40"/>
      <c r="CNZ3" s="40"/>
      <c r="COA3" s="40"/>
      <c r="COB3" s="40"/>
      <c r="COC3" s="40"/>
      <c r="COD3" s="40"/>
      <c r="COE3" s="40"/>
      <c r="COF3" s="40"/>
      <c r="COG3" s="40"/>
      <c r="COH3" s="40"/>
      <c r="COI3" s="40"/>
      <c r="COJ3" s="40"/>
      <c r="COK3" s="40"/>
      <c r="COL3" s="40"/>
      <c r="COM3" s="40"/>
      <c r="CON3" s="40"/>
      <c r="COO3" s="40"/>
      <c r="COP3" s="40"/>
      <c r="COQ3" s="40"/>
      <c r="COR3" s="40"/>
      <c r="COS3" s="40"/>
      <c r="COT3" s="40"/>
      <c r="COU3" s="40"/>
      <c r="COV3" s="40"/>
      <c r="COW3" s="40"/>
      <c r="COX3" s="40"/>
      <c r="COY3" s="40"/>
      <c r="COZ3" s="40"/>
      <c r="CPA3" s="40"/>
      <c r="CPB3" s="40"/>
      <c r="CPC3" s="40"/>
      <c r="CPD3" s="40"/>
      <c r="CPE3" s="40"/>
      <c r="CPF3" s="40"/>
      <c r="CPG3" s="40"/>
      <c r="CPH3" s="40"/>
      <c r="CPI3" s="40"/>
      <c r="CPJ3" s="40"/>
      <c r="CPK3" s="40"/>
      <c r="CPL3" s="40"/>
      <c r="CPM3" s="40"/>
      <c r="CPN3" s="40"/>
      <c r="CPO3" s="40"/>
      <c r="CPP3" s="40"/>
      <c r="CPQ3" s="40"/>
      <c r="CPR3" s="40"/>
      <c r="CPS3" s="40"/>
      <c r="CPT3" s="40"/>
      <c r="CPU3" s="40"/>
      <c r="CPV3" s="40"/>
      <c r="CPW3" s="40"/>
      <c r="CPX3" s="40"/>
      <c r="CPY3" s="40"/>
      <c r="CPZ3" s="40"/>
      <c r="CQA3" s="40"/>
      <c r="CQB3" s="40"/>
      <c r="CQC3" s="40"/>
      <c r="CQD3" s="40"/>
      <c r="CQE3" s="40"/>
      <c r="CQF3" s="40"/>
      <c r="CQG3" s="40"/>
      <c r="CQH3" s="40"/>
      <c r="CQI3" s="40"/>
      <c r="CQJ3" s="40"/>
      <c r="CQK3" s="40"/>
      <c r="CQL3" s="40"/>
      <c r="CQM3" s="40"/>
      <c r="CQN3" s="40"/>
      <c r="CQO3" s="40"/>
      <c r="CQP3" s="40"/>
      <c r="CQQ3" s="40"/>
      <c r="CQR3" s="40"/>
      <c r="CQS3" s="40"/>
      <c r="CQT3" s="40"/>
      <c r="CQU3" s="40"/>
      <c r="CQV3" s="40"/>
      <c r="CQW3" s="40"/>
      <c r="CQX3" s="40"/>
      <c r="CQY3" s="40"/>
      <c r="CQZ3" s="40"/>
      <c r="CRA3" s="40"/>
      <c r="CRB3" s="40"/>
      <c r="CRC3" s="40"/>
      <c r="CRD3" s="40"/>
      <c r="CRE3" s="40"/>
      <c r="CRF3" s="40"/>
      <c r="CRG3" s="40"/>
      <c r="CRH3" s="40"/>
      <c r="CRI3" s="40"/>
      <c r="CRJ3" s="40"/>
      <c r="CRK3" s="40"/>
      <c r="CRL3" s="40"/>
      <c r="CRM3" s="40"/>
      <c r="CRN3" s="40"/>
      <c r="CRO3" s="40"/>
      <c r="CRP3" s="40"/>
      <c r="CRQ3" s="40"/>
      <c r="CRR3" s="40"/>
      <c r="CRS3" s="40"/>
      <c r="CRT3" s="40"/>
      <c r="CRU3" s="40"/>
      <c r="CRV3" s="40"/>
      <c r="CRW3" s="40"/>
      <c r="CRX3" s="40"/>
      <c r="CRY3" s="40"/>
      <c r="CRZ3" s="40"/>
      <c r="CSA3" s="40"/>
      <c r="CSB3" s="40"/>
      <c r="CSC3" s="40"/>
      <c r="CSD3" s="40"/>
      <c r="CSE3" s="40"/>
      <c r="CSF3" s="40"/>
      <c r="CSG3" s="40"/>
      <c r="CSH3" s="40"/>
      <c r="CSI3" s="40"/>
      <c r="CSJ3" s="40"/>
      <c r="CSK3" s="40"/>
      <c r="CSL3" s="40"/>
      <c r="CSM3" s="40"/>
      <c r="CSN3" s="40"/>
      <c r="CSO3" s="40"/>
      <c r="CSP3" s="40"/>
      <c r="CSQ3" s="40"/>
      <c r="CSR3" s="40"/>
      <c r="CSS3" s="40"/>
      <c r="CST3" s="40"/>
      <c r="CSU3" s="40"/>
      <c r="CSV3" s="40"/>
      <c r="CSW3" s="40"/>
      <c r="CSX3" s="40"/>
      <c r="CSY3" s="40"/>
      <c r="CSZ3" s="40"/>
      <c r="CTA3" s="40"/>
      <c r="CTB3" s="40"/>
      <c r="CTC3" s="40"/>
      <c r="CTD3" s="40"/>
      <c r="CTE3" s="40"/>
      <c r="CTF3" s="40"/>
      <c r="CTG3" s="40"/>
      <c r="CTH3" s="40"/>
      <c r="CTI3" s="40"/>
      <c r="CTJ3" s="40"/>
      <c r="CTK3" s="40"/>
      <c r="CTL3" s="40"/>
      <c r="CTM3" s="40"/>
      <c r="CTN3" s="40"/>
      <c r="CTO3" s="40"/>
      <c r="CTP3" s="40"/>
      <c r="CTQ3" s="40"/>
      <c r="CTR3" s="40"/>
      <c r="CTS3" s="40"/>
      <c r="CTT3" s="40"/>
      <c r="CTU3" s="40"/>
      <c r="CTV3" s="40"/>
      <c r="CTW3" s="40"/>
      <c r="CTX3" s="40"/>
      <c r="CTY3" s="40"/>
      <c r="CTZ3" s="40"/>
      <c r="CUA3" s="40"/>
      <c r="CUB3" s="40"/>
      <c r="CUC3" s="40"/>
      <c r="CUD3" s="40"/>
      <c r="CUE3" s="40"/>
      <c r="CUF3" s="40"/>
      <c r="CUG3" s="40"/>
      <c r="CUH3" s="40"/>
      <c r="CUI3" s="40"/>
      <c r="CUJ3" s="40"/>
      <c r="CUK3" s="40"/>
      <c r="CUL3" s="40"/>
      <c r="CUM3" s="40"/>
      <c r="CUN3" s="40"/>
      <c r="CUO3" s="40"/>
      <c r="CUP3" s="40"/>
      <c r="CUQ3" s="40"/>
      <c r="CUR3" s="40"/>
      <c r="CUS3" s="40"/>
      <c r="CUT3" s="40"/>
      <c r="CUU3" s="40"/>
      <c r="CUV3" s="40"/>
      <c r="CUW3" s="40"/>
      <c r="CUX3" s="40"/>
      <c r="CUY3" s="40"/>
      <c r="CUZ3" s="40"/>
      <c r="CVA3" s="40"/>
      <c r="CVB3" s="40"/>
      <c r="CVC3" s="40"/>
      <c r="CVD3" s="40"/>
      <c r="CVE3" s="40"/>
      <c r="CVF3" s="40"/>
      <c r="CVG3" s="40"/>
      <c r="CVH3" s="40"/>
      <c r="CVI3" s="40"/>
      <c r="CVJ3" s="40"/>
      <c r="CVK3" s="40"/>
      <c r="CVL3" s="40"/>
      <c r="CVM3" s="40"/>
      <c r="CVN3" s="40"/>
      <c r="CVO3" s="40"/>
      <c r="CVP3" s="40"/>
      <c r="CVQ3" s="40"/>
      <c r="CVR3" s="40"/>
      <c r="CVS3" s="40"/>
      <c r="CVT3" s="40"/>
      <c r="CVU3" s="40"/>
      <c r="CVV3" s="40"/>
      <c r="CVW3" s="40"/>
      <c r="CVX3" s="40"/>
      <c r="CVY3" s="40"/>
      <c r="CVZ3" s="40"/>
      <c r="CWA3" s="40"/>
      <c r="CWB3" s="40"/>
      <c r="CWC3" s="40"/>
      <c r="CWD3" s="40"/>
      <c r="CWE3" s="40"/>
      <c r="CWF3" s="40"/>
      <c r="CWG3" s="40"/>
      <c r="CWH3" s="40"/>
      <c r="CWI3" s="40"/>
      <c r="CWJ3" s="40"/>
      <c r="CWK3" s="40"/>
      <c r="CWL3" s="40"/>
      <c r="CWM3" s="40"/>
      <c r="CWN3" s="40"/>
      <c r="CWO3" s="40"/>
      <c r="CWP3" s="40"/>
      <c r="CWQ3" s="40"/>
      <c r="CWR3" s="40"/>
      <c r="CWS3" s="40"/>
      <c r="CWT3" s="40"/>
      <c r="CWU3" s="40"/>
      <c r="CWV3" s="40"/>
      <c r="CWW3" s="40"/>
      <c r="CWX3" s="40"/>
      <c r="CWY3" s="40"/>
      <c r="CWZ3" s="40"/>
      <c r="CXA3" s="40"/>
      <c r="CXB3" s="40"/>
      <c r="CXC3" s="40"/>
      <c r="CXD3" s="40"/>
      <c r="CXE3" s="40"/>
      <c r="CXF3" s="40"/>
      <c r="CXG3" s="40"/>
      <c r="CXH3" s="40"/>
      <c r="CXI3" s="40"/>
      <c r="CXJ3" s="40"/>
      <c r="CXK3" s="40"/>
      <c r="CXL3" s="40"/>
      <c r="CXM3" s="40"/>
      <c r="CXN3" s="40"/>
      <c r="CXO3" s="40"/>
      <c r="CXP3" s="40"/>
      <c r="CXQ3" s="40"/>
      <c r="CXR3" s="40"/>
      <c r="CXS3" s="40"/>
      <c r="CXT3" s="40"/>
      <c r="CXU3" s="40"/>
      <c r="CXV3" s="40"/>
      <c r="CXW3" s="40"/>
      <c r="CXX3" s="40"/>
      <c r="CXY3" s="40"/>
      <c r="CXZ3" s="40"/>
      <c r="CYA3" s="40"/>
      <c r="CYB3" s="40"/>
      <c r="CYC3" s="40"/>
      <c r="CYD3" s="40"/>
      <c r="CYE3" s="40"/>
      <c r="CYF3" s="40"/>
      <c r="CYG3" s="40"/>
      <c r="CYH3" s="40"/>
      <c r="CYI3" s="40"/>
      <c r="CYJ3" s="40"/>
      <c r="CYK3" s="40"/>
      <c r="CYL3" s="40"/>
      <c r="CYM3" s="40"/>
      <c r="CYN3" s="40"/>
      <c r="CYO3" s="40"/>
      <c r="CYP3" s="40"/>
      <c r="CYQ3" s="40"/>
      <c r="CYR3" s="40"/>
      <c r="CYS3" s="40"/>
      <c r="CYT3" s="40"/>
      <c r="CYU3" s="40"/>
      <c r="CYV3" s="40"/>
      <c r="CYW3" s="40"/>
      <c r="CYX3" s="40"/>
      <c r="CYY3" s="40"/>
      <c r="CYZ3" s="40"/>
      <c r="CZA3" s="40"/>
      <c r="CZB3" s="40"/>
      <c r="CZC3" s="40"/>
      <c r="CZD3" s="40"/>
      <c r="CZE3" s="40"/>
      <c r="CZF3" s="40"/>
      <c r="CZG3" s="40"/>
      <c r="CZH3" s="40"/>
      <c r="CZI3" s="40"/>
      <c r="CZJ3" s="40"/>
      <c r="CZK3" s="40"/>
      <c r="CZL3" s="40"/>
      <c r="CZM3" s="40"/>
      <c r="CZN3" s="40"/>
      <c r="CZO3" s="40"/>
      <c r="CZP3" s="40"/>
      <c r="CZQ3" s="40"/>
      <c r="CZR3" s="40"/>
      <c r="CZS3" s="40"/>
      <c r="CZT3" s="40"/>
      <c r="CZU3" s="40"/>
      <c r="CZV3" s="40"/>
      <c r="CZW3" s="40"/>
      <c r="CZX3" s="40"/>
      <c r="CZY3" s="40"/>
      <c r="CZZ3" s="40"/>
      <c r="DAA3" s="40"/>
      <c r="DAB3" s="40"/>
      <c r="DAC3" s="40"/>
      <c r="DAD3" s="40"/>
      <c r="DAE3" s="40"/>
      <c r="DAF3" s="40"/>
      <c r="DAG3" s="40"/>
      <c r="DAH3" s="40"/>
      <c r="DAI3" s="40"/>
      <c r="DAJ3" s="40"/>
      <c r="DAK3" s="40"/>
      <c r="DAL3" s="40"/>
      <c r="DAM3" s="40"/>
      <c r="DAN3" s="40"/>
      <c r="DAO3" s="40"/>
      <c r="DAP3" s="40"/>
      <c r="DAQ3" s="40"/>
      <c r="DAR3" s="40"/>
      <c r="DAS3" s="40"/>
      <c r="DAT3" s="40"/>
      <c r="DAU3" s="40"/>
      <c r="DAV3" s="40"/>
      <c r="DAW3" s="40"/>
      <c r="DAX3" s="40"/>
      <c r="DAY3" s="40"/>
      <c r="DAZ3" s="40"/>
      <c r="DBA3" s="40"/>
      <c r="DBB3" s="40"/>
      <c r="DBC3" s="40"/>
      <c r="DBD3" s="40"/>
      <c r="DBE3" s="40"/>
      <c r="DBF3" s="40"/>
      <c r="DBG3" s="40"/>
      <c r="DBH3" s="40"/>
      <c r="DBI3" s="40"/>
      <c r="DBJ3" s="40"/>
      <c r="DBK3" s="40"/>
      <c r="DBL3" s="40"/>
      <c r="DBM3" s="40"/>
      <c r="DBN3" s="40"/>
      <c r="DBO3" s="40"/>
      <c r="DBP3" s="40"/>
      <c r="DBQ3" s="40"/>
      <c r="DBR3" s="40"/>
      <c r="DBS3" s="40"/>
      <c r="DBT3" s="40"/>
      <c r="DBU3" s="40"/>
      <c r="DBV3" s="40"/>
      <c r="DBW3" s="40"/>
      <c r="DBX3" s="40"/>
      <c r="DBY3" s="40"/>
      <c r="DBZ3" s="40"/>
      <c r="DCA3" s="40"/>
      <c r="DCB3" s="40"/>
      <c r="DCC3" s="40"/>
      <c r="DCD3" s="40"/>
      <c r="DCE3" s="40"/>
      <c r="DCF3" s="40"/>
      <c r="DCG3" s="40"/>
      <c r="DCH3" s="40"/>
      <c r="DCI3" s="40"/>
      <c r="DCJ3" s="40"/>
      <c r="DCK3" s="40"/>
      <c r="DCL3" s="40"/>
      <c r="DCM3" s="40"/>
      <c r="DCN3" s="40"/>
      <c r="DCO3" s="40"/>
      <c r="DCP3" s="40"/>
      <c r="DCQ3" s="40"/>
      <c r="DCR3" s="40"/>
      <c r="DCS3" s="40"/>
      <c r="DCT3" s="40"/>
      <c r="DCU3" s="40"/>
      <c r="DCV3" s="40"/>
      <c r="DCW3" s="40"/>
      <c r="DCX3" s="40"/>
      <c r="DCY3" s="40"/>
      <c r="DCZ3" s="40"/>
      <c r="DDA3" s="40"/>
      <c r="DDB3" s="40"/>
      <c r="DDC3" s="40"/>
      <c r="DDD3" s="40"/>
      <c r="DDE3" s="40"/>
      <c r="DDF3" s="40"/>
      <c r="DDG3" s="40"/>
      <c r="DDH3" s="40"/>
      <c r="DDI3" s="40"/>
      <c r="DDJ3" s="40"/>
      <c r="DDK3" s="40"/>
      <c r="DDL3" s="40"/>
      <c r="DDM3" s="40"/>
      <c r="DDN3" s="40"/>
      <c r="DDO3" s="40"/>
      <c r="DDP3" s="40"/>
      <c r="DDQ3" s="40"/>
      <c r="DDR3" s="40"/>
      <c r="DDS3" s="40"/>
      <c r="DDT3" s="40"/>
      <c r="DDU3" s="40"/>
      <c r="DDV3" s="40"/>
      <c r="DDW3" s="40"/>
      <c r="DDX3" s="40"/>
      <c r="DDY3" s="40"/>
      <c r="DDZ3" s="40"/>
      <c r="DEA3" s="40"/>
      <c r="DEB3" s="40"/>
      <c r="DEC3" s="40"/>
      <c r="DED3" s="40"/>
      <c r="DEE3" s="40"/>
      <c r="DEF3" s="40"/>
      <c r="DEG3" s="40"/>
      <c r="DEH3" s="40"/>
      <c r="DEI3" s="40"/>
      <c r="DEJ3" s="40"/>
      <c r="DEK3" s="40"/>
      <c r="DEL3" s="40"/>
      <c r="DEM3" s="40"/>
      <c r="DEN3" s="40"/>
      <c r="DEO3" s="40"/>
      <c r="DEP3" s="40"/>
      <c r="DEQ3" s="40"/>
      <c r="DER3" s="40"/>
      <c r="DES3" s="40"/>
      <c r="DET3" s="40"/>
      <c r="DEU3" s="40"/>
      <c r="DEV3" s="40"/>
      <c r="DEW3" s="40"/>
      <c r="DEX3" s="40"/>
      <c r="DEY3" s="40"/>
      <c r="DEZ3" s="40"/>
      <c r="DFA3" s="40"/>
      <c r="DFB3" s="40"/>
      <c r="DFC3" s="40"/>
      <c r="DFD3" s="40"/>
      <c r="DFE3" s="40"/>
      <c r="DFF3" s="40"/>
      <c r="DFG3" s="40"/>
      <c r="DFH3" s="40"/>
      <c r="DFI3" s="40"/>
      <c r="DFJ3" s="40"/>
      <c r="DFK3" s="40"/>
      <c r="DFL3" s="40"/>
      <c r="DFM3" s="40"/>
      <c r="DFN3" s="40"/>
      <c r="DFO3" s="40"/>
      <c r="DFP3" s="40"/>
      <c r="DFQ3" s="40"/>
      <c r="DFR3" s="40"/>
      <c r="DFS3" s="40"/>
      <c r="DFT3" s="40"/>
      <c r="DFU3" s="40"/>
      <c r="DFV3" s="40"/>
      <c r="DFW3" s="40"/>
      <c r="DFX3" s="40"/>
      <c r="DFY3" s="40"/>
      <c r="DFZ3" s="40"/>
      <c r="DGA3" s="40"/>
      <c r="DGB3" s="40"/>
      <c r="DGC3" s="40"/>
      <c r="DGD3" s="40"/>
      <c r="DGE3" s="40"/>
      <c r="DGF3" s="40"/>
      <c r="DGG3" s="40"/>
      <c r="DGH3" s="40"/>
      <c r="DGI3" s="40"/>
      <c r="DGJ3" s="40"/>
      <c r="DGK3" s="40"/>
      <c r="DGL3" s="40"/>
      <c r="DGM3" s="40"/>
      <c r="DGN3" s="40"/>
      <c r="DGO3" s="40"/>
      <c r="DGP3" s="40"/>
      <c r="DGQ3" s="40"/>
      <c r="DGR3" s="40"/>
      <c r="DGS3" s="40"/>
      <c r="DGT3" s="40"/>
      <c r="DGU3" s="40"/>
      <c r="DGV3" s="40"/>
      <c r="DGW3" s="40"/>
      <c r="DGX3" s="40"/>
      <c r="DGY3" s="40"/>
      <c r="DGZ3" s="40"/>
      <c r="DHA3" s="40"/>
      <c r="DHB3" s="40"/>
      <c r="DHC3" s="40"/>
      <c r="DHD3" s="40"/>
      <c r="DHE3" s="40"/>
      <c r="DHF3" s="40"/>
      <c r="DHG3" s="40"/>
      <c r="DHH3" s="40"/>
      <c r="DHI3" s="40"/>
      <c r="DHJ3" s="40"/>
      <c r="DHK3" s="40"/>
      <c r="DHL3" s="40"/>
      <c r="DHM3" s="40"/>
      <c r="DHN3" s="40"/>
      <c r="DHO3" s="40"/>
      <c r="DHP3" s="40"/>
      <c r="DHQ3" s="40"/>
      <c r="DHR3" s="40"/>
      <c r="DHS3" s="40"/>
      <c r="DHT3" s="40"/>
      <c r="DHU3" s="40"/>
      <c r="DHV3" s="40"/>
      <c r="DHW3" s="40"/>
      <c r="DHX3" s="40"/>
      <c r="DHY3" s="40"/>
      <c r="DHZ3" s="40"/>
      <c r="DIA3" s="40"/>
      <c r="DIB3" s="40"/>
      <c r="DIC3" s="40"/>
      <c r="DID3" s="40"/>
      <c r="DIE3" s="40"/>
      <c r="DIF3" s="40"/>
      <c r="DIG3" s="40"/>
      <c r="DIH3" s="40"/>
      <c r="DII3" s="40"/>
      <c r="DIJ3" s="40"/>
      <c r="DIK3" s="40"/>
      <c r="DIL3" s="40"/>
      <c r="DIM3" s="40"/>
      <c r="DIN3" s="40"/>
      <c r="DIO3" s="40"/>
      <c r="DIP3" s="40"/>
      <c r="DIQ3" s="40"/>
      <c r="DIR3" s="40"/>
      <c r="DIS3" s="40"/>
      <c r="DIT3" s="40"/>
      <c r="DIU3" s="40"/>
      <c r="DIV3" s="40"/>
      <c r="DIW3" s="40"/>
      <c r="DIX3" s="40"/>
      <c r="DIY3" s="40"/>
      <c r="DIZ3" s="40"/>
      <c r="DJA3" s="40"/>
      <c r="DJB3" s="40"/>
      <c r="DJC3" s="40"/>
      <c r="DJD3" s="40"/>
      <c r="DJE3" s="40"/>
      <c r="DJF3" s="40"/>
      <c r="DJG3" s="40"/>
      <c r="DJH3" s="40"/>
      <c r="DJI3" s="40"/>
      <c r="DJJ3" s="40"/>
      <c r="DJK3" s="40"/>
      <c r="DJL3" s="40"/>
      <c r="DJM3" s="40"/>
      <c r="DJN3" s="40"/>
      <c r="DJO3" s="40"/>
      <c r="DJP3" s="40"/>
      <c r="DJQ3" s="40"/>
      <c r="DJR3" s="40"/>
      <c r="DJS3" s="40"/>
      <c r="DJT3" s="40"/>
      <c r="DJU3" s="40"/>
      <c r="DJV3" s="40"/>
      <c r="DJW3" s="40"/>
      <c r="DJX3" s="40"/>
      <c r="DJY3" s="40"/>
      <c r="DJZ3" s="40"/>
      <c r="DKA3" s="40"/>
      <c r="DKB3" s="40"/>
      <c r="DKC3" s="40"/>
      <c r="DKD3" s="40"/>
      <c r="DKE3" s="40"/>
      <c r="DKF3" s="40"/>
      <c r="DKG3" s="40"/>
      <c r="DKH3" s="40"/>
      <c r="DKI3" s="40"/>
      <c r="DKJ3" s="40"/>
      <c r="DKK3" s="40"/>
      <c r="DKL3" s="40"/>
      <c r="DKM3" s="40"/>
      <c r="DKN3" s="40"/>
      <c r="DKO3" s="40"/>
      <c r="DKP3" s="40"/>
      <c r="DKQ3" s="40"/>
      <c r="DKR3" s="40"/>
      <c r="DKS3" s="40"/>
      <c r="DKT3" s="40"/>
      <c r="DKU3" s="40"/>
      <c r="DKV3" s="40"/>
      <c r="DKW3" s="40"/>
      <c r="DKX3" s="40"/>
      <c r="DKY3" s="40"/>
      <c r="DKZ3" s="40"/>
      <c r="DLA3" s="40"/>
      <c r="DLB3" s="40"/>
      <c r="DLC3" s="40"/>
      <c r="DLD3" s="40"/>
      <c r="DLE3" s="40"/>
      <c r="DLF3" s="40"/>
      <c r="DLG3" s="40"/>
      <c r="DLH3" s="40"/>
      <c r="DLI3" s="40"/>
      <c r="DLJ3" s="40"/>
      <c r="DLK3" s="40"/>
      <c r="DLL3" s="40"/>
      <c r="DLM3" s="40"/>
      <c r="DLN3" s="40"/>
      <c r="DLO3" s="40"/>
      <c r="DLP3" s="40"/>
      <c r="DLQ3" s="40"/>
      <c r="DLR3" s="40"/>
      <c r="DLS3" s="40"/>
      <c r="DLT3" s="40"/>
      <c r="DLU3" s="40"/>
      <c r="DLV3" s="40"/>
      <c r="DLW3" s="40"/>
      <c r="DLX3" s="40"/>
      <c r="DLY3" s="40"/>
      <c r="DLZ3" s="40"/>
      <c r="DMA3" s="40"/>
      <c r="DMB3" s="40"/>
      <c r="DMC3" s="40"/>
      <c r="DMD3" s="40"/>
      <c r="DME3" s="40"/>
      <c r="DMF3" s="40"/>
      <c r="DMG3" s="40"/>
      <c r="DMH3" s="40"/>
      <c r="DMI3" s="40"/>
      <c r="DMJ3" s="40"/>
      <c r="DMK3" s="40"/>
      <c r="DML3" s="40"/>
      <c r="DMM3" s="40"/>
      <c r="DMN3" s="40"/>
      <c r="DMO3" s="40"/>
      <c r="DMP3" s="40"/>
      <c r="DMQ3" s="40"/>
      <c r="DMR3" s="40"/>
      <c r="DMS3" s="40"/>
      <c r="DMT3" s="40"/>
      <c r="DMU3" s="40"/>
      <c r="DMV3" s="40"/>
      <c r="DMW3" s="40"/>
      <c r="DMX3" s="40"/>
      <c r="DMY3" s="40"/>
      <c r="DMZ3" s="40"/>
      <c r="DNA3" s="40"/>
      <c r="DNB3" s="40"/>
      <c r="DNC3" s="40"/>
      <c r="DND3" s="40"/>
      <c r="DNE3" s="40"/>
      <c r="DNF3" s="40"/>
      <c r="DNG3" s="40"/>
      <c r="DNH3" s="40"/>
      <c r="DNI3" s="40"/>
      <c r="DNJ3" s="40"/>
      <c r="DNK3" s="40"/>
      <c r="DNL3" s="40"/>
      <c r="DNM3" s="40"/>
      <c r="DNN3" s="40"/>
      <c r="DNO3" s="40"/>
      <c r="DNP3" s="40"/>
      <c r="DNQ3" s="40"/>
      <c r="DNR3" s="40"/>
      <c r="DNS3" s="40"/>
      <c r="DNT3" s="40"/>
      <c r="DNU3" s="40"/>
      <c r="DNV3" s="40"/>
      <c r="DNW3" s="40"/>
      <c r="DNX3" s="40"/>
      <c r="DNY3" s="40"/>
      <c r="DNZ3" s="40"/>
      <c r="DOA3" s="40"/>
      <c r="DOB3" s="40"/>
      <c r="DOC3" s="40"/>
      <c r="DOD3" s="40"/>
      <c r="DOE3" s="40"/>
      <c r="DOF3" s="40"/>
      <c r="DOG3" s="40"/>
      <c r="DOH3" s="40"/>
      <c r="DOI3" s="40"/>
      <c r="DOJ3" s="40"/>
      <c r="DOK3" s="40"/>
      <c r="DOL3" s="40"/>
      <c r="DOM3" s="40"/>
      <c r="DON3" s="40"/>
      <c r="DOO3" s="40"/>
      <c r="DOP3" s="40"/>
      <c r="DOQ3" s="40"/>
      <c r="DOR3" s="40"/>
      <c r="DOS3" s="40"/>
      <c r="DOT3" s="40"/>
      <c r="DOU3" s="40"/>
      <c r="DOV3" s="40"/>
      <c r="DOW3" s="40"/>
      <c r="DOX3" s="40"/>
      <c r="DOY3" s="40"/>
      <c r="DOZ3" s="40"/>
      <c r="DPA3" s="40"/>
      <c r="DPB3" s="40"/>
      <c r="DPC3" s="40"/>
      <c r="DPD3" s="40"/>
      <c r="DPE3" s="40"/>
      <c r="DPF3" s="40"/>
      <c r="DPG3" s="40"/>
      <c r="DPH3" s="40"/>
      <c r="DPI3" s="40"/>
      <c r="DPJ3" s="40"/>
      <c r="DPK3" s="40"/>
      <c r="DPL3" s="40"/>
      <c r="DPM3" s="40"/>
      <c r="DPN3" s="40"/>
      <c r="DPO3" s="40"/>
      <c r="DPP3" s="40"/>
      <c r="DPQ3" s="40"/>
      <c r="DPR3" s="40"/>
      <c r="DPS3" s="40"/>
      <c r="DPT3" s="40"/>
      <c r="DPU3" s="40"/>
      <c r="DPV3" s="40"/>
      <c r="DPW3" s="40"/>
      <c r="DPX3" s="40"/>
      <c r="DPY3" s="40"/>
      <c r="DPZ3" s="40"/>
      <c r="DQA3" s="40"/>
      <c r="DQB3" s="40"/>
      <c r="DQC3" s="40"/>
      <c r="DQD3" s="40"/>
      <c r="DQE3" s="40"/>
      <c r="DQF3" s="40"/>
      <c r="DQG3" s="40"/>
      <c r="DQH3" s="40"/>
      <c r="DQI3" s="40"/>
      <c r="DQJ3" s="40"/>
      <c r="DQK3" s="40"/>
      <c r="DQL3" s="40"/>
      <c r="DQM3" s="40"/>
      <c r="DQN3" s="40"/>
      <c r="DQO3" s="40"/>
      <c r="DQP3" s="40"/>
      <c r="DQQ3" s="40"/>
      <c r="DQR3" s="40"/>
      <c r="DQS3" s="40"/>
      <c r="DQT3" s="40"/>
      <c r="DQU3" s="40"/>
      <c r="DQV3" s="40"/>
      <c r="DQW3" s="40"/>
      <c r="DQX3" s="40"/>
      <c r="DQY3" s="40"/>
      <c r="DQZ3" s="40"/>
      <c r="DRA3" s="40"/>
      <c r="DRB3" s="40"/>
      <c r="DRC3" s="40"/>
      <c r="DRD3" s="40"/>
      <c r="DRE3" s="40"/>
      <c r="DRF3" s="40"/>
      <c r="DRG3" s="40"/>
      <c r="DRH3" s="40"/>
      <c r="DRI3" s="40"/>
      <c r="DRJ3" s="40"/>
      <c r="DRK3" s="40"/>
      <c r="DRL3" s="40"/>
      <c r="DRM3" s="40"/>
      <c r="DRN3" s="40"/>
      <c r="DRO3" s="40"/>
      <c r="DRP3" s="40"/>
      <c r="DRQ3" s="40"/>
      <c r="DRR3" s="40"/>
      <c r="DRS3" s="40"/>
      <c r="DRT3" s="40"/>
      <c r="DRU3" s="40"/>
      <c r="DRV3" s="40"/>
      <c r="DRW3" s="40"/>
      <c r="DRX3" s="40"/>
      <c r="DRY3" s="40"/>
      <c r="DRZ3" s="40"/>
      <c r="DSA3" s="40"/>
      <c r="DSB3" s="40"/>
      <c r="DSC3" s="40"/>
      <c r="DSD3" s="40"/>
      <c r="DSE3" s="40"/>
      <c r="DSF3" s="40"/>
      <c r="DSG3" s="40"/>
      <c r="DSH3" s="40"/>
      <c r="DSI3" s="40"/>
      <c r="DSJ3" s="40"/>
      <c r="DSK3" s="40"/>
      <c r="DSL3" s="40"/>
      <c r="DSM3" s="40"/>
      <c r="DSN3" s="40"/>
      <c r="DSO3" s="40"/>
      <c r="DSP3" s="40"/>
      <c r="DSQ3" s="40"/>
      <c r="DSR3" s="40"/>
      <c r="DSS3" s="40"/>
      <c r="DST3" s="40"/>
      <c r="DSU3" s="40"/>
      <c r="DSV3" s="40"/>
      <c r="DSW3" s="40"/>
      <c r="DSX3" s="40"/>
      <c r="DSY3" s="40"/>
      <c r="DSZ3" s="40"/>
      <c r="DTA3" s="40"/>
      <c r="DTB3" s="40"/>
      <c r="DTC3" s="40"/>
      <c r="DTD3" s="40"/>
      <c r="DTE3" s="40"/>
      <c r="DTF3" s="40"/>
      <c r="DTG3" s="40"/>
      <c r="DTH3" s="40"/>
      <c r="DTI3" s="40"/>
      <c r="DTJ3" s="40"/>
      <c r="DTK3" s="40"/>
      <c r="DTL3" s="40"/>
      <c r="DTM3" s="40"/>
      <c r="DTN3" s="40"/>
      <c r="DTO3" s="40"/>
      <c r="DTP3" s="40"/>
      <c r="DTQ3" s="40"/>
      <c r="DTR3" s="40"/>
      <c r="DTS3" s="40"/>
      <c r="DTT3" s="40"/>
      <c r="DTU3" s="40"/>
      <c r="DTV3" s="40"/>
      <c r="DTW3" s="40"/>
      <c r="DTX3" s="40"/>
      <c r="DTY3" s="40"/>
      <c r="DTZ3" s="40"/>
      <c r="DUA3" s="40"/>
      <c r="DUB3" s="40"/>
      <c r="DUC3" s="40"/>
      <c r="DUD3" s="40"/>
      <c r="DUE3" s="40"/>
      <c r="DUF3" s="40"/>
      <c r="DUG3" s="40"/>
      <c r="DUH3" s="40"/>
      <c r="DUI3" s="40"/>
      <c r="DUJ3" s="40"/>
      <c r="DUK3" s="40"/>
      <c r="DUL3" s="40"/>
      <c r="DUM3" s="40"/>
      <c r="DUN3" s="40"/>
      <c r="DUO3" s="40"/>
      <c r="DUP3" s="40"/>
      <c r="DUQ3" s="40"/>
      <c r="DUR3" s="40"/>
      <c r="DUS3" s="40"/>
      <c r="DUT3" s="40"/>
      <c r="DUU3" s="40"/>
      <c r="DUV3" s="40"/>
      <c r="DUW3" s="40"/>
      <c r="DUX3" s="40"/>
      <c r="DUY3" s="40"/>
      <c r="DUZ3" s="40"/>
      <c r="DVA3" s="40"/>
      <c r="DVB3" s="40"/>
      <c r="DVC3" s="40"/>
      <c r="DVD3" s="40"/>
      <c r="DVE3" s="40"/>
      <c r="DVF3" s="40"/>
      <c r="DVG3" s="40"/>
      <c r="DVH3" s="40"/>
      <c r="DVI3" s="40"/>
      <c r="DVJ3" s="40"/>
      <c r="DVK3" s="40"/>
      <c r="DVL3" s="40"/>
      <c r="DVM3" s="40"/>
      <c r="DVN3" s="40"/>
      <c r="DVO3" s="40"/>
      <c r="DVP3" s="40"/>
      <c r="DVQ3" s="40"/>
      <c r="DVR3" s="40"/>
      <c r="DVS3" s="40"/>
      <c r="DVT3" s="40"/>
      <c r="DVU3" s="40"/>
      <c r="DVV3" s="40"/>
      <c r="DVW3" s="40"/>
      <c r="DVX3" s="40"/>
      <c r="DVY3" s="40"/>
      <c r="DVZ3" s="40"/>
      <c r="DWA3" s="40"/>
      <c r="DWB3" s="40"/>
      <c r="DWC3" s="40"/>
      <c r="DWD3" s="40"/>
      <c r="DWE3" s="40"/>
      <c r="DWF3" s="40"/>
      <c r="DWG3" s="40"/>
      <c r="DWH3" s="40"/>
      <c r="DWI3" s="40"/>
      <c r="DWJ3" s="40"/>
      <c r="DWK3" s="40"/>
      <c r="DWL3" s="40"/>
      <c r="DWM3" s="40"/>
      <c r="DWN3" s="40"/>
      <c r="DWO3" s="40"/>
      <c r="DWP3" s="40"/>
      <c r="DWQ3" s="40"/>
      <c r="DWR3" s="40"/>
      <c r="DWS3" s="40"/>
      <c r="DWT3" s="40"/>
      <c r="DWU3" s="40"/>
      <c r="DWV3" s="40"/>
      <c r="DWW3" s="40"/>
      <c r="DWX3" s="40"/>
      <c r="DWY3" s="40"/>
      <c r="DWZ3" s="40"/>
      <c r="DXA3" s="40"/>
      <c r="DXB3" s="40"/>
      <c r="DXC3" s="40"/>
      <c r="DXD3" s="40"/>
      <c r="DXE3" s="40"/>
      <c r="DXF3" s="40"/>
      <c r="DXG3" s="40"/>
      <c r="DXH3" s="40"/>
      <c r="DXI3" s="40"/>
      <c r="DXJ3" s="40"/>
      <c r="DXK3" s="40"/>
      <c r="DXL3" s="40"/>
      <c r="DXM3" s="40"/>
      <c r="DXN3" s="40"/>
      <c r="DXO3" s="40"/>
      <c r="DXP3" s="40"/>
      <c r="DXQ3" s="40"/>
      <c r="DXR3" s="40"/>
      <c r="DXS3" s="40"/>
      <c r="DXT3" s="40"/>
      <c r="DXU3" s="40"/>
      <c r="DXV3" s="40"/>
      <c r="DXW3" s="40"/>
      <c r="DXX3" s="40"/>
      <c r="DXY3" s="40"/>
      <c r="DXZ3" s="40"/>
      <c r="DYA3" s="40"/>
      <c r="DYB3" s="40"/>
      <c r="DYC3" s="40"/>
      <c r="DYD3" s="40"/>
      <c r="DYE3" s="40"/>
      <c r="DYF3" s="40"/>
      <c r="DYG3" s="40"/>
      <c r="DYH3" s="40"/>
      <c r="DYI3" s="40"/>
      <c r="DYJ3" s="40"/>
      <c r="DYK3" s="40"/>
      <c r="DYL3" s="40"/>
      <c r="DYM3" s="40"/>
      <c r="DYN3" s="40"/>
      <c r="DYO3" s="40"/>
      <c r="DYP3" s="40"/>
      <c r="DYQ3" s="40"/>
      <c r="DYR3" s="40"/>
      <c r="DYS3" s="40"/>
      <c r="DYT3" s="40"/>
      <c r="DYU3" s="40"/>
      <c r="DYV3" s="40"/>
      <c r="DYW3" s="40"/>
      <c r="DYX3" s="40"/>
      <c r="DYY3" s="40"/>
      <c r="DYZ3" s="40"/>
      <c r="DZA3" s="40"/>
      <c r="DZB3" s="40"/>
      <c r="DZC3" s="40"/>
      <c r="DZD3" s="40"/>
      <c r="DZE3" s="40"/>
      <c r="DZF3" s="40"/>
      <c r="DZG3" s="40"/>
      <c r="DZH3" s="40"/>
      <c r="DZI3" s="40"/>
      <c r="DZJ3" s="40"/>
      <c r="DZK3" s="40"/>
      <c r="DZL3" s="40"/>
      <c r="DZM3" s="40"/>
      <c r="DZN3" s="40"/>
      <c r="DZO3" s="40"/>
      <c r="DZP3" s="40"/>
      <c r="DZQ3" s="40"/>
      <c r="DZR3" s="40"/>
      <c r="DZS3" s="40"/>
      <c r="DZT3" s="40"/>
      <c r="DZU3" s="40"/>
      <c r="DZV3" s="40"/>
      <c r="DZW3" s="40"/>
      <c r="DZX3" s="40"/>
      <c r="DZY3" s="40"/>
      <c r="DZZ3" s="40"/>
      <c r="EAA3" s="40"/>
      <c r="EAB3" s="40"/>
      <c r="EAC3" s="40"/>
      <c r="EAD3" s="40"/>
      <c r="EAE3" s="40"/>
      <c r="EAF3" s="40"/>
      <c r="EAG3" s="40"/>
      <c r="EAH3" s="40"/>
      <c r="EAI3" s="40"/>
      <c r="EAJ3" s="40"/>
      <c r="EAK3" s="40"/>
      <c r="EAL3" s="40"/>
      <c r="EAM3" s="40"/>
      <c r="EAN3" s="40"/>
      <c r="EAO3" s="40"/>
      <c r="EAP3" s="40"/>
      <c r="EAQ3" s="40"/>
      <c r="EAR3" s="40"/>
      <c r="EAS3" s="40"/>
      <c r="EAT3" s="40"/>
      <c r="EAU3" s="40"/>
      <c r="EAV3" s="40"/>
      <c r="EAW3" s="40"/>
      <c r="EAX3" s="40"/>
      <c r="EAY3" s="40"/>
      <c r="EAZ3" s="40"/>
      <c r="EBA3" s="40"/>
      <c r="EBB3" s="40"/>
      <c r="EBC3" s="40"/>
      <c r="EBD3" s="40"/>
      <c r="EBE3" s="40"/>
      <c r="EBF3" s="40"/>
      <c r="EBG3" s="40"/>
      <c r="EBH3" s="40"/>
      <c r="EBI3" s="40"/>
      <c r="EBJ3" s="40"/>
      <c r="EBK3" s="40"/>
      <c r="EBL3" s="40"/>
      <c r="EBM3" s="40"/>
      <c r="EBN3" s="40"/>
      <c r="EBO3" s="40"/>
      <c r="EBP3" s="40"/>
      <c r="EBQ3" s="40"/>
      <c r="EBR3" s="40"/>
      <c r="EBS3" s="40"/>
      <c r="EBT3" s="40"/>
      <c r="EBU3" s="40"/>
      <c r="EBV3" s="40"/>
      <c r="EBW3" s="40"/>
      <c r="EBX3" s="40"/>
      <c r="EBY3" s="40"/>
      <c r="EBZ3" s="40"/>
      <c r="ECA3" s="40"/>
      <c r="ECB3" s="40"/>
      <c r="ECC3" s="40"/>
      <c r="ECD3" s="40"/>
      <c r="ECE3" s="40"/>
      <c r="ECF3" s="40"/>
      <c r="ECG3" s="40"/>
      <c r="ECH3" s="40"/>
      <c r="ECI3" s="40"/>
      <c r="ECJ3" s="40"/>
      <c r="ECK3" s="40"/>
      <c r="ECL3" s="40"/>
      <c r="ECM3" s="40"/>
      <c r="ECN3" s="40"/>
      <c r="ECO3" s="40"/>
      <c r="ECP3" s="40"/>
      <c r="ECQ3" s="40"/>
      <c r="ECR3" s="40"/>
      <c r="ECS3" s="40"/>
      <c r="ECT3" s="40"/>
      <c r="ECU3" s="40"/>
      <c r="ECV3" s="40"/>
      <c r="ECW3" s="40"/>
      <c r="ECX3" s="40"/>
      <c r="ECY3" s="40"/>
      <c r="ECZ3" s="40"/>
      <c r="EDA3" s="40"/>
      <c r="EDB3" s="40"/>
      <c r="EDC3" s="40"/>
      <c r="EDD3" s="40"/>
      <c r="EDE3" s="40"/>
      <c r="EDF3" s="40"/>
      <c r="EDG3" s="40"/>
      <c r="EDH3" s="40"/>
      <c r="EDI3" s="40"/>
      <c r="EDJ3" s="40"/>
      <c r="EDK3" s="40"/>
      <c r="EDL3" s="40"/>
      <c r="EDM3" s="40"/>
      <c r="EDN3" s="40"/>
      <c r="EDO3" s="40"/>
      <c r="EDP3" s="40"/>
      <c r="EDQ3" s="40"/>
      <c r="EDR3" s="40"/>
      <c r="EDS3" s="40"/>
      <c r="EDT3" s="40"/>
      <c r="EDU3" s="40"/>
      <c r="EDV3" s="40"/>
      <c r="EDW3" s="40"/>
      <c r="EDX3" s="40"/>
      <c r="EDY3" s="40"/>
      <c r="EDZ3" s="40"/>
      <c r="EEA3" s="40"/>
      <c r="EEB3" s="40"/>
      <c r="EEC3" s="40"/>
      <c r="EED3" s="40"/>
      <c r="EEE3" s="40"/>
      <c r="EEF3" s="40"/>
      <c r="EEG3" s="40"/>
      <c r="EEH3" s="40"/>
      <c r="EEI3" s="40"/>
      <c r="EEJ3" s="40"/>
      <c r="EEK3" s="40"/>
      <c r="EEL3" s="40"/>
      <c r="EEM3" s="40"/>
      <c r="EEN3" s="40"/>
      <c r="EEO3" s="40"/>
      <c r="EEP3" s="40"/>
      <c r="EEQ3" s="40"/>
      <c r="EER3" s="40"/>
      <c r="EES3" s="40"/>
      <c r="EET3" s="40"/>
      <c r="EEU3" s="40"/>
      <c r="EEV3" s="40"/>
      <c r="EEW3" s="40"/>
      <c r="EEX3" s="40"/>
      <c r="EEY3" s="40"/>
      <c r="EEZ3" s="40"/>
      <c r="EFA3" s="40"/>
      <c r="EFB3" s="40"/>
      <c r="EFC3" s="40"/>
      <c r="EFD3" s="40"/>
      <c r="EFE3" s="40"/>
      <c r="EFF3" s="40"/>
      <c r="EFG3" s="40"/>
      <c r="EFH3" s="40"/>
      <c r="EFI3" s="40"/>
      <c r="EFJ3" s="40"/>
      <c r="EFK3" s="40"/>
      <c r="EFL3" s="40"/>
      <c r="EFM3" s="40"/>
      <c r="EFN3" s="40"/>
      <c r="EFO3" s="40"/>
      <c r="EFP3" s="40"/>
      <c r="EFQ3" s="40"/>
      <c r="EFR3" s="40"/>
      <c r="EFS3" s="40"/>
      <c r="EFT3" s="40"/>
      <c r="EFU3" s="40"/>
      <c r="EFV3" s="40"/>
      <c r="EFW3" s="40"/>
      <c r="EFX3" s="40"/>
      <c r="EFY3" s="40"/>
      <c r="EFZ3" s="40"/>
      <c r="EGA3" s="40"/>
      <c r="EGB3" s="40"/>
      <c r="EGC3" s="40"/>
      <c r="EGD3" s="40"/>
      <c r="EGE3" s="40"/>
      <c r="EGF3" s="40"/>
      <c r="EGG3" s="40"/>
      <c r="EGH3" s="40"/>
      <c r="EGI3" s="40"/>
      <c r="EGJ3" s="40"/>
      <c r="EGK3" s="40"/>
      <c r="EGL3" s="40"/>
      <c r="EGM3" s="40"/>
      <c r="EGN3" s="40"/>
      <c r="EGO3" s="40"/>
      <c r="EGP3" s="40"/>
      <c r="EGQ3" s="40"/>
      <c r="EGR3" s="40"/>
      <c r="EGS3" s="40"/>
      <c r="EGT3" s="40"/>
      <c r="EGU3" s="40"/>
      <c r="EGV3" s="40"/>
      <c r="EGW3" s="40"/>
      <c r="EGX3" s="40"/>
      <c r="EGY3" s="40"/>
      <c r="EGZ3" s="40"/>
      <c r="EHA3" s="40"/>
      <c r="EHB3" s="40"/>
      <c r="EHC3" s="40"/>
      <c r="EHD3" s="40"/>
      <c r="EHE3" s="40"/>
      <c r="EHF3" s="40"/>
      <c r="EHG3" s="40"/>
      <c r="EHH3" s="40"/>
      <c r="EHI3" s="40"/>
      <c r="EHJ3" s="40"/>
      <c r="EHK3" s="40"/>
      <c r="EHL3" s="40"/>
      <c r="EHM3" s="40"/>
      <c r="EHN3" s="40"/>
      <c r="EHO3" s="40"/>
      <c r="EHP3" s="40"/>
      <c r="EHQ3" s="40"/>
      <c r="EHR3" s="40"/>
      <c r="EHS3" s="40"/>
      <c r="EHT3" s="40"/>
      <c r="EHU3" s="40"/>
      <c r="EHV3" s="40"/>
      <c r="EHW3" s="40"/>
      <c r="EHX3" s="40"/>
      <c r="EHY3" s="40"/>
      <c r="EHZ3" s="40"/>
      <c r="EIA3" s="40"/>
      <c r="EIB3" s="40"/>
      <c r="EIC3" s="40"/>
      <c r="EID3" s="40"/>
      <c r="EIE3" s="40"/>
      <c r="EIF3" s="40"/>
      <c r="EIG3" s="40"/>
      <c r="EIH3" s="40"/>
      <c r="EII3" s="40"/>
      <c r="EIJ3" s="40"/>
      <c r="EIK3" s="40"/>
      <c r="EIL3" s="40"/>
      <c r="EIM3" s="40"/>
      <c r="EIN3" s="40"/>
      <c r="EIO3" s="40"/>
      <c r="EIP3" s="40"/>
      <c r="EIQ3" s="40"/>
      <c r="EIR3" s="40"/>
      <c r="EIS3" s="40"/>
      <c r="EIT3" s="40"/>
      <c r="EIU3" s="40"/>
      <c r="EIV3" s="40"/>
      <c r="EIW3" s="40"/>
      <c r="EIX3" s="40"/>
      <c r="EIY3" s="40"/>
      <c r="EIZ3" s="40"/>
      <c r="EJA3" s="40"/>
      <c r="EJB3" s="40"/>
      <c r="EJC3" s="40"/>
      <c r="EJD3" s="40"/>
      <c r="EJE3" s="40"/>
      <c r="EJF3" s="40"/>
      <c r="EJG3" s="40"/>
      <c r="EJH3" s="40"/>
      <c r="EJI3" s="40"/>
      <c r="EJJ3" s="40"/>
      <c r="EJK3" s="40"/>
      <c r="EJL3" s="40"/>
      <c r="EJM3" s="40"/>
      <c r="EJN3" s="40"/>
      <c r="EJO3" s="40"/>
      <c r="EJP3" s="40"/>
      <c r="EJQ3" s="40"/>
      <c r="EJR3" s="40"/>
      <c r="EJS3" s="40"/>
      <c r="EJT3" s="40"/>
      <c r="EJU3" s="40"/>
      <c r="EJV3" s="40"/>
      <c r="EJW3" s="40"/>
      <c r="EJX3" s="40"/>
      <c r="EJY3" s="40"/>
      <c r="EJZ3" s="40"/>
      <c r="EKA3" s="40"/>
      <c r="EKB3" s="40"/>
      <c r="EKC3" s="40"/>
      <c r="EKD3" s="40"/>
      <c r="EKE3" s="40"/>
      <c r="EKF3" s="40"/>
      <c r="EKG3" s="40"/>
      <c r="EKH3" s="40"/>
      <c r="EKI3" s="40"/>
      <c r="EKJ3" s="40"/>
      <c r="EKK3" s="40"/>
      <c r="EKL3" s="40"/>
      <c r="EKM3" s="40"/>
      <c r="EKN3" s="40"/>
      <c r="EKO3" s="40"/>
      <c r="EKP3" s="40"/>
      <c r="EKQ3" s="40"/>
      <c r="EKR3" s="40"/>
      <c r="EKS3" s="40"/>
      <c r="EKT3" s="40"/>
      <c r="EKU3" s="40"/>
      <c r="EKV3" s="40"/>
      <c r="EKW3" s="40"/>
      <c r="EKX3" s="40"/>
      <c r="EKY3" s="40"/>
      <c r="EKZ3" s="40"/>
      <c r="ELA3" s="40"/>
      <c r="ELB3" s="40"/>
      <c r="ELC3" s="40"/>
      <c r="ELD3" s="40"/>
      <c r="ELE3" s="40"/>
      <c r="ELF3" s="40"/>
      <c r="ELG3" s="40"/>
      <c r="ELH3" s="40"/>
      <c r="ELI3" s="40"/>
      <c r="ELJ3" s="40"/>
      <c r="ELK3" s="40"/>
      <c r="ELL3" s="40"/>
      <c r="ELM3" s="40"/>
      <c r="ELN3" s="40"/>
      <c r="ELO3" s="40"/>
      <c r="ELP3" s="40"/>
      <c r="ELQ3" s="40"/>
      <c r="ELR3" s="40"/>
      <c r="ELS3" s="40"/>
      <c r="ELT3" s="40"/>
      <c r="ELU3" s="40"/>
      <c r="ELV3" s="40"/>
      <c r="ELW3" s="40"/>
      <c r="ELX3" s="40"/>
      <c r="ELY3" s="40"/>
      <c r="ELZ3" s="40"/>
      <c r="EMA3" s="40"/>
      <c r="EMB3" s="40"/>
      <c r="EMC3" s="40"/>
      <c r="EMD3" s="40"/>
      <c r="EME3" s="40"/>
      <c r="EMF3" s="40"/>
      <c r="EMG3" s="40"/>
      <c r="EMH3" s="40"/>
      <c r="EMI3" s="40"/>
      <c r="EMJ3" s="40"/>
      <c r="EMK3" s="40"/>
      <c r="EML3" s="40"/>
      <c r="EMM3" s="40"/>
      <c r="EMN3" s="40"/>
      <c r="EMO3" s="40"/>
      <c r="EMP3" s="40"/>
      <c r="EMQ3" s="40"/>
      <c r="EMR3" s="40"/>
      <c r="EMS3" s="40"/>
      <c r="EMT3" s="40"/>
      <c r="EMU3" s="40"/>
      <c r="EMV3" s="40"/>
      <c r="EMW3" s="40"/>
      <c r="EMX3" s="40"/>
      <c r="EMY3" s="40"/>
      <c r="EMZ3" s="40"/>
      <c r="ENA3" s="40"/>
      <c r="ENB3" s="40"/>
      <c r="ENC3" s="40"/>
      <c r="END3" s="40"/>
      <c r="ENE3" s="40"/>
      <c r="ENF3" s="40"/>
      <c r="ENG3" s="40"/>
      <c r="ENH3" s="40"/>
      <c r="ENI3" s="40"/>
      <c r="ENJ3" s="40"/>
      <c r="ENK3" s="40"/>
      <c r="ENL3" s="40"/>
      <c r="ENM3" s="40"/>
      <c r="ENN3" s="40"/>
      <c r="ENO3" s="40"/>
      <c r="ENP3" s="40"/>
      <c r="ENQ3" s="40"/>
      <c r="ENR3" s="40"/>
      <c r="ENS3" s="40"/>
      <c r="ENT3" s="40"/>
      <c r="ENU3" s="40"/>
      <c r="ENV3" s="40"/>
      <c r="ENW3" s="40"/>
      <c r="ENX3" s="40"/>
      <c r="ENY3" s="40"/>
      <c r="ENZ3" s="40"/>
      <c r="EOA3" s="40"/>
      <c r="EOB3" s="40"/>
      <c r="EOC3" s="40"/>
      <c r="EOD3" s="40"/>
      <c r="EOE3" s="40"/>
      <c r="EOF3" s="40"/>
      <c r="EOG3" s="40"/>
      <c r="EOH3" s="40"/>
      <c r="EOI3" s="40"/>
      <c r="EOJ3" s="40"/>
      <c r="EOK3" s="40"/>
      <c r="EOL3" s="40"/>
      <c r="EOM3" s="40"/>
      <c r="EON3" s="40"/>
      <c r="EOO3" s="40"/>
      <c r="EOP3" s="40"/>
      <c r="EOQ3" s="40"/>
      <c r="EOR3" s="40"/>
      <c r="EOS3" s="40"/>
      <c r="EOT3" s="40"/>
      <c r="EOU3" s="40"/>
      <c r="EOV3" s="40"/>
      <c r="EOW3" s="40"/>
      <c r="EOX3" s="40"/>
      <c r="EOY3" s="40"/>
      <c r="EOZ3" s="40"/>
      <c r="EPA3" s="40"/>
      <c r="EPB3" s="40"/>
      <c r="EPC3" s="40"/>
      <c r="EPD3" s="40"/>
      <c r="EPE3" s="40"/>
      <c r="EPF3" s="40"/>
      <c r="EPG3" s="40"/>
      <c r="EPH3" s="40"/>
      <c r="EPI3" s="40"/>
      <c r="EPJ3" s="40"/>
      <c r="EPK3" s="40"/>
      <c r="EPL3" s="40"/>
      <c r="EPM3" s="40"/>
      <c r="EPN3" s="40"/>
      <c r="EPO3" s="40"/>
      <c r="EPP3" s="40"/>
      <c r="EPQ3" s="40"/>
      <c r="EPR3" s="40"/>
      <c r="EPS3" s="40"/>
      <c r="EPT3" s="40"/>
      <c r="EPU3" s="40"/>
      <c r="EPV3" s="40"/>
      <c r="EPW3" s="40"/>
      <c r="EPX3" s="40"/>
      <c r="EPY3" s="40"/>
      <c r="EPZ3" s="40"/>
      <c r="EQA3" s="40"/>
      <c r="EQB3" s="40"/>
      <c r="EQC3" s="40"/>
      <c r="EQD3" s="40"/>
      <c r="EQE3" s="40"/>
      <c r="EQF3" s="40"/>
      <c r="EQG3" s="40"/>
      <c r="EQH3" s="40"/>
      <c r="EQI3" s="40"/>
      <c r="EQJ3" s="40"/>
      <c r="EQK3" s="40"/>
      <c r="EQL3" s="40"/>
      <c r="EQM3" s="40"/>
      <c r="EQN3" s="40"/>
      <c r="EQO3" s="40"/>
      <c r="EQP3" s="40"/>
      <c r="EQQ3" s="40"/>
      <c r="EQR3" s="40"/>
      <c r="EQS3" s="40"/>
      <c r="EQT3" s="40"/>
      <c r="EQU3" s="40"/>
      <c r="EQV3" s="40"/>
      <c r="EQW3" s="40"/>
      <c r="EQX3" s="40"/>
      <c r="EQY3" s="40"/>
      <c r="EQZ3" s="40"/>
      <c r="ERA3" s="40"/>
      <c r="ERB3" s="40"/>
      <c r="ERC3" s="40"/>
      <c r="ERD3" s="40"/>
      <c r="ERE3" s="40"/>
      <c r="ERF3" s="40"/>
      <c r="ERG3" s="40"/>
      <c r="ERH3" s="40"/>
      <c r="ERI3" s="40"/>
      <c r="ERJ3" s="40"/>
      <c r="ERK3" s="40"/>
      <c r="ERL3" s="40"/>
      <c r="ERM3" s="40"/>
      <c r="ERN3" s="40"/>
      <c r="ERO3" s="40"/>
      <c r="ERP3" s="40"/>
      <c r="ERQ3" s="40"/>
      <c r="ERR3" s="40"/>
      <c r="ERS3" s="40"/>
      <c r="ERT3" s="40"/>
      <c r="ERU3" s="40"/>
      <c r="ERV3" s="40"/>
      <c r="ERW3" s="40"/>
      <c r="ERX3" s="40"/>
      <c r="ERY3" s="40"/>
      <c r="ERZ3" s="40"/>
      <c r="ESA3" s="40"/>
      <c r="ESB3" s="40"/>
      <c r="ESC3" s="40"/>
      <c r="ESD3" s="40"/>
      <c r="ESE3" s="40"/>
      <c r="ESF3" s="40"/>
      <c r="ESG3" s="40"/>
      <c r="ESH3" s="40"/>
      <c r="ESI3" s="40"/>
      <c r="ESJ3" s="40"/>
      <c r="ESK3" s="40"/>
      <c r="ESL3" s="40"/>
      <c r="ESM3" s="40"/>
      <c r="ESN3" s="40"/>
      <c r="ESO3" s="40"/>
      <c r="ESP3" s="40"/>
      <c r="ESQ3" s="40"/>
      <c r="ESR3" s="40"/>
      <c r="ESS3" s="40"/>
      <c r="EST3" s="40"/>
      <c r="ESU3" s="40"/>
      <c r="ESV3" s="40"/>
      <c r="ESW3" s="40"/>
      <c r="ESX3" s="40"/>
      <c r="ESY3" s="40"/>
      <c r="ESZ3" s="40"/>
      <c r="ETA3" s="40"/>
      <c r="ETB3" s="40"/>
      <c r="ETC3" s="40"/>
      <c r="ETD3" s="40"/>
      <c r="ETE3" s="40"/>
      <c r="ETF3" s="40"/>
      <c r="ETG3" s="40"/>
      <c r="ETH3" s="40"/>
      <c r="ETI3" s="40"/>
      <c r="ETJ3" s="40"/>
      <c r="ETK3" s="40"/>
      <c r="ETL3" s="40"/>
      <c r="ETM3" s="40"/>
      <c r="ETN3" s="40"/>
      <c r="ETO3" s="40"/>
      <c r="ETP3" s="40"/>
      <c r="ETQ3" s="40"/>
      <c r="ETR3" s="40"/>
      <c r="ETS3" s="40"/>
      <c r="ETT3" s="40"/>
      <c r="ETU3" s="40"/>
      <c r="ETV3" s="40"/>
      <c r="ETW3" s="40"/>
      <c r="ETX3" s="40"/>
      <c r="ETY3" s="40"/>
      <c r="ETZ3" s="40"/>
      <c r="EUA3" s="40"/>
      <c r="EUB3" s="40"/>
      <c r="EUC3" s="40"/>
      <c r="EUD3" s="40"/>
      <c r="EUE3" s="40"/>
      <c r="EUF3" s="40"/>
      <c r="EUG3" s="40"/>
      <c r="EUH3" s="40"/>
      <c r="EUI3" s="40"/>
      <c r="EUJ3" s="40"/>
      <c r="EUK3" s="40"/>
      <c r="EUL3" s="40"/>
      <c r="EUM3" s="40"/>
      <c r="EUN3" s="40"/>
      <c r="EUO3" s="40"/>
      <c r="EUP3" s="40"/>
      <c r="EUQ3" s="40"/>
      <c r="EUR3" s="40"/>
      <c r="EUS3" s="40"/>
      <c r="EUT3" s="40"/>
      <c r="EUU3" s="40"/>
      <c r="EUV3" s="40"/>
      <c r="EUW3" s="40"/>
      <c r="EUX3" s="40"/>
      <c r="EUY3" s="40"/>
      <c r="EUZ3" s="40"/>
      <c r="EVA3" s="40"/>
      <c r="EVB3" s="40"/>
      <c r="EVC3" s="40"/>
      <c r="EVD3" s="40"/>
      <c r="EVE3" s="40"/>
      <c r="EVF3" s="40"/>
      <c r="EVG3" s="40"/>
      <c r="EVH3" s="40"/>
      <c r="EVI3" s="40"/>
      <c r="EVJ3" s="40"/>
      <c r="EVK3" s="40"/>
      <c r="EVL3" s="40"/>
      <c r="EVM3" s="40"/>
      <c r="EVN3" s="40"/>
      <c r="EVO3" s="40"/>
      <c r="EVP3" s="40"/>
      <c r="EVQ3" s="40"/>
      <c r="EVR3" s="40"/>
      <c r="EVS3" s="40"/>
      <c r="EVT3" s="40"/>
      <c r="EVU3" s="40"/>
      <c r="EVV3" s="40"/>
      <c r="EVW3" s="40"/>
      <c r="EVX3" s="40"/>
      <c r="EVY3" s="40"/>
      <c r="EVZ3" s="40"/>
      <c r="EWA3" s="40"/>
      <c r="EWB3" s="40"/>
      <c r="EWC3" s="40"/>
      <c r="EWD3" s="40"/>
      <c r="EWE3" s="40"/>
      <c r="EWF3" s="40"/>
      <c r="EWG3" s="40"/>
      <c r="EWH3" s="40"/>
      <c r="EWI3" s="40"/>
      <c r="EWJ3" s="40"/>
      <c r="EWK3" s="40"/>
      <c r="EWL3" s="40"/>
      <c r="EWM3" s="40"/>
      <c r="EWN3" s="40"/>
      <c r="EWO3" s="40"/>
      <c r="EWP3" s="40"/>
      <c r="EWQ3" s="40"/>
      <c r="EWR3" s="40"/>
      <c r="EWS3" s="40"/>
      <c r="EWT3" s="40"/>
      <c r="EWU3" s="40"/>
      <c r="EWV3" s="40"/>
      <c r="EWW3" s="40"/>
      <c r="EWX3" s="40"/>
      <c r="EWY3" s="40"/>
      <c r="EWZ3" s="40"/>
      <c r="EXA3" s="40"/>
      <c r="EXB3" s="40"/>
      <c r="EXC3" s="40"/>
      <c r="EXD3" s="40"/>
      <c r="EXE3" s="40"/>
      <c r="EXF3" s="40"/>
      <c r="EXG3" s="40"/>
      <c r="EXH3" s="40"/>
      <c r="EXI3" s="40"/>
      <c r="EXJ3" s="40"/>
      <c r="EXK3" s="40"/>
      <c r="EXL3" s="40"/>
      <c r="EXM3" s="40"/>
      <c r="EXN3" s="40"/>
      <c r="EXO3" s="40"/>
      <c r="EXP3" s="40"/>
      <c r="EXQ3" s="40"/>
      <c r="EXR3" s="40"/>
      <c r="EXS3" s="40"/>
      <c r="EXT3" s="40"/>
      <c r="EXU3" s="40"/>
      <c r="EXV3" s="40"/>
      <c r="EXW3" s="40"/>
      <c r="EXX3" s="40"/>
      <c r="EXY3" s="40"/>
      <c r="EXZ3" s="40"/>
      <c r="EYA3" s="40"/>
      <c r="EYB3" s="40"/>
      <c r="EYC3" s="40"/>
      <c r="EYD3" s="40"/>
      <c r="EYE3" s="40"/>
      <c r="EYF3" s="40"/>
      <c r="EYG3" s="40"/>
      <c r="EYH3" s="40"/>
      <c r="EYI3" s="40"/>
      <c r="EYJ3" s="40"/>
      <c r="EYK3" s="40"/>
      <c r="EYL3" s="40"/>
      <c r="EYM3" s="40"/>
      <c r="EYN3" s="40"/>
      <c r="EYO3" s="40"/>
      <c r="EYP3" s="40"/>
      <c r="EYQ3" s="40"/>
      <c r="EYR3" s="40"/>
      <c r="EYS3" s="40"/>
      <c r="EYT3" s="40"/>
      <c r="EYU3" s="40"/>
      <c r="EYV3" s="40"/>
      <c r="EYW3" s="40"/>
      <c r="EYX3" s="40"/>
      <c r="EYY3" s="40"/>
      <c r="EYZ3" s="40"/>
      <c r="EZA3" s="40"/>
      <c r="EZB3" s="40"/>
      <c r="EZC3" s="40"/>
      <c r="EZD3" s="40"/>
      <c r="EZE3" s="40"/>
      <c r="EZF3" s="40"/>
      <c r="EZG3" s="40"/>
      <c r="EZH3" s="40"/>
      <c r="EZI3" s="40"/>
      <c r="EZJ3" s="40"/>
      <c r="EZK3" s="40"/>
      <c r="EZL3" s="40"/>
      <c r="EZM3" s="40"/>
      <c r="EZN3" s="40"/>
      <c r="EZO3" s="40"/>
      <c r="EZP3" s="40"/>
      <c r="EZQ3" s="40"/>
      <c r="EZR3" s="40"/>
      <c r="EZS3" s="40"/>
      <c r="EZT3" s="40"/>
      <c r="EZU3" s="40"/>
      <c r="EZV3" s="40"/>
      <c r="EZW3" s="40"/>
      <c r="EZX3" s="40"/>
      <c r="EZY3" s="40"/>
      <c r="EZZ3" s="40"/>
      <c r="FAA3" s="40"/>
      <c r="FAB3" s="40"/>
      <c r="FAC3" s="40"/>
      <c r="FAD3" s="40"/>
      <c r="FAE3" s="40"/>
      <c r="FAF3" s="40"/>
      <c r="FAG3" s="40"/>
      <c r="FAH3" s="40"/>
      <c r="FAI3" s="40"/>
      <c r="FAJ3" s="40"/>
      <c r="FAK3" s="40"/>
      <c r="FAL3" s="40"/>
      <c r="FAM3" s="40"/>
      <c r="FAN3" s="40"/>
      <c r="FAO3" s="40"/>
      <c r="FAP3" s="40"/>
      <c r="FAQ3" s="40"/>
      <c r="FAR3" s="40"/>
      <c r="FAS3" s="40"/>
      <c r="FAT3" s="40"/>
      <c r="FAU3" s="40"/>
      <c r="FAV3" s="40"/>
      <c r="FAW3" s="40"/>
      <c r="FAX3" s="40"/>
      <c r="FAY3" s="40"/>
      <c r="FAZ3" s="40"/>
      <c r="FBA3" s="40"/>
      <c r="FBB3" s="40"/>
      <c r="FBC3" s="40"/>
      <c r="FBD3" s="40"/>
      <c r="FBE3" s="40"/>
      <c r="FBF3" s="40"/>
      <c r="FBG3" s="40"/>
      <c r="FBH3" s="40"/>
      <c r="FBI3" s="40"/>
      <c r="FBJ3" s="40"/>
      <c r="FBK3" s="40"/>
      <c r="FBL3" s="40"/>
      <c r="FBM3" s="40"/>
      <c r="FBN3" s="40"/>
      <c r="FBO3" s="40"/>
      <c r="FBP3" s="40"/>
      <c r="FBQ3" s="40"/>
      <c r="FBR3" s="40"/>
      <c r="FBS3" s="40"/>
      <c r="FBT3" s="40"/>
      <c r="FBU3" s="40"/>
      <c r="FBV3" s="40"/>
      <c r="FBW3" s="40"/>
      <c r="FBX3" s="40"/>
      <c r="FBY3" s="40"/>
      <c r="FBZ3" s="40"/>
      <c r="FCA3" s="40"/>
      <c r="FCB3" s="40"/>
      <c r="FCC3" s="40"/>
      <c r="FCD3" s="40"/>
      <c r="FCE3" s="40"/>
      <c r="FCF3" s="40"/>
      <c r="FCG3" s="40"/>
      <c r="FCH3" s="40"/>
      <c r="FCI3" s="40"/>
      <c r="FCJ3" s="40"/>
      <c r="FCK3" s="40"/>
      <c r="FCL3" s="40"/>
      <c r="FCM3" s="40"/>
      <c r="FCN3" s="40"/>
      <c r="FCO3" s="40"/>
      <c r="FCP3" s="40"/>
      <c r="FCQ3" s="40"/>
      <c r="FCR3" s="40"/>
      <c r="FCS3" s="40"/>
      <c r="FCT3" s="40"/>
      <c r="FCU3" s="40"/>
      <c r="FCV3" s="40"/>
      <c r="FCW3" s="40"/>
      <c r="FCX3" s="40"/>
      <c r="FCY3" s="40"/>
      <c r="FCZ3" s="40"/>
      <c r="FDA3" s="40"/>
      <c r="FDB3" s="40"/>
      <c r="FDC3" s="40"/>
      <c r="FDD3" s="40"/>
      <c r="FDE3" s="40"/>
      <c r="FDF3" s="40"/>
      <c r="FDG3" s="40"/>
      <c r="FDH3" s="40"/>
      <c r="FDI3" s="40"/>
      <c r="FDJ3" s="40"/>
      <c r="FDK3" s="40"/>
      <c r="FDL3" s="40"/>
      <c r="FDM3" s="40"/>
      <c r="FDN3" s="40"/>
      <c r="FDO3" s="40"/>
      <c r="FDP3" s="40"/>
      <c r="FDQ3" s="40"/>
      <c r="FDR3" s="40"/>
      <c r="FDS3" s="40"/>
      <c r="FDT3" s="40"/>
      <c r="FDU3" s="40"/>
      <c r="FDV3" s="40"/>
      <c r="FDW3" s="40"/>
      <c r="FDX3" s="40"/>
      <c r="FDY3" s="40"/>
      <c r="FDZ3" s="40"/>
      <c r="FEA3" s="40"/>
      <c r="FEB3" s="40"/>
      <c r="FEC3" s="40"/>
      <c r="FED3" s="40"/>
      <c r="FEE3" s="40"/>
      <c r="FEF3" s="40"/>
      <c r="FEG3" s="40"/>
      <c r="FEH3" s="40"/>
      <c r="FEI3" s="40"/>
      <c r="FEJ3" s="40"/>
      <c r="FEK3" s="40"/>
      <c r="FEL3" s="40"/>
      <c r="FEM3" s="40"/>
      <c r="FEN3" s="40"/>
      <c r="FEO3" s="40"/>
      <c r="FEP3" s="40"/>
      <c r="FEQ3" s="40"/>
      <c r="FER3" s="40"/>
      <c r="FES3" s="40"/>
      <c r="FET3" s="40"/>
      <c r="FEU3" s="40"/>
      <c r="FEV3" s="40"/>
      <c r="FEW3" s="40"/>
      <c r="FEX3" s="40"/>
      <c r="FEY3" s="40"/>
      <c r="FEZ3" s="40"/>
      <c r="FFA3" s="40"/>
      <c r="FFB3" s="40"/>
      <c r="FFC3" s="40"/>
      <c r="FFD3" s="40"/>
      <c r="FFE3" s="40"/>
      <c r="FFF3" s="40"/>
      <c r="FFG3" s="40"/>
      <c r="FFH3" s="40"/>
      <c r="FFI3" s="40"/>
      <c r="FFJ3" s="40"/>
      <c r="FFK3" s="40"/>
      <c r="FFL3" s="40"/>
      <c r="FFM3" s="40"/>
      <c r="FFN3" s="40"/>
      <c r="FFO3" s="40"/>
      <c r="FFP3" s="40"/>
      <c r="FFQ3" s="40"/>
      <c r="FFR3" s="40"/>
      <c r="FFS3" s="40"/>
      <c r="FFT3" s="40"/>
      <c r="FFU3" s="40"/>
      <c r="FFV3" s="40"/>
      <c r="FFW3" s="40"/>
      <c r="FFX3" s="40"/>
      <c r="FFY3" s="40"/>
      <c r="FFZ3" s="40"/>
      <c r="FGA3" s="40"/>
      <c r="FGB3" s="40"/>
      <c r="FGC3" s="40"/>
      <c r="FGD3" s="40"/>
      <c r="FGE3" s="40"/>
      <c r="FGF3" s="40"/>
      <c r="FGG3" s="40"/>
      <c r="FGH3" s="40"/>
      <c r="FGI3" s="40"/>
      <c r="FGJ3" s="40"/>
      <c r="FGK3" s="40"/>
      <c r="FGL3" s="40"/>
      <c r="FGM3" s="40"/>
      <c r="FGN3" s="40"/>
      <c r="FGO3" s="40"/>
      <c r="FGP3" s="40"/>
      <c r="FGQ3" s="40"/>
      <c r="FGR3" s="40"/>
      <c r="FGS3" s="40"/>
      <c r="FGT3" s="40"/>
      <c r="FGU3" s="40"/>
      <c r="FGV3" s="40"/>
      <c r="FGW3" s="40"/>
      <c r="FGX3" s="40"/>
      <c r="FGY3" s="40"/>
      <c r="FGZ3" s="40"/>
      <c r="FHA3" s="40"/>
      <c r="FHB3" s="40"/>
      <c r="FHC3" s="40"/>
      <c r="FHD3" s="40"/>
      <c r="FHE3" s="40"/>
      <c r="FHF3" s="40"/>
      <c r="FHG3" s="40"/>
      <c r="FHH3" s="40"/>
      <c r="FHI3" s="40"/>
      <c r="FHJ3" s="40"/>
      <c r="FHK3" s="40"/>
      <c r="FHL3" s="40"/>
      <c r="FHM3" s="40"/>
      <c r="FHN3" s="40"/>
      <c r="FHO3" s="40"/>
      <c r="FHP3" s="40"/>
      <c r="FHQ3" s="40"/>
      <c r="FHR3" s="40"/>
      <c r="FHS3" s="40"/>
      <c r="FHT3" s="40"/>
      <c r="FHU3" s="40"/>
      <c r="FHV3" s="40"/>
      <c r="FHW3" s="40"/>
      <c r="FHX3" s="40"/>
      <c r="FHY3" s="40"/>
      <c r="FHZ3" s="40"/>
      <c r="FIA3" s="40"/>
      <c r="FIB3" s="40"/>
      <c r="FIC3" s="40"/>
      <c r="FID3" s="40"/>
      <c r="FIE3" s="40"/>
      <c r="FIF3" s="40"/>
      <c r="FIG3" s="40"/>
      <c r="FIH3" s="40"/>
      <c r="FII3" s="40"/>
      <c r="FIJ3" s="40"/>
      <c r="FIK3" s="40"/>
      <c r="FIL3" s="40"/>
      <c r="FIM3" s="40"/>
      <c r="FIN3" s="40"/>
      <c r="FIO3" s="40"/>
      <c r="FIP3" s="40"/>
      <c r="FIQ3" s="40"/>
      <c r="FIR3" s="40"/>
      <c r="FIS3" s="40"/>
      <c r="FIT3" s="40"/>
      <c r="FIU3" s="40"/>
      <c r="FIV3" s="40"/>
      <c r="FIW3" s="40"/>
      <c r="FIX3" s="40"/>
      <c r="FIY3" s="40"/>
      <c r="FIZ3" s="40"/>
      <c r="FJA3" s="40"/>
      <c r="FJB3" s="40"/>
      <c r="FJC3" s="40"/>
      <c r="FJD3" s="40"/>
      <c r="FJE3" s="40"/>
      <c r="FJF3" s="40"/>
      <c r="FJG3" s="40"/>
      <c r="FJH3" s="40"/>
      <c r="FJI3" s="40"/>
      <c r="FJJ3" s="40"/>
      <c r="FJK3" s="40"/>
      <c r="FJL3" s="40"/>
      <c r="FJM3" s="40"/>
      <c r="FJN3" s="40"/>
      <c r="FJO3" s="40"/>
      <c r="FJP3" s="40"/>
      <c r="FJQ3" s="40"/>
      <c r="FJR3" s="40"/>
      <c r="FJS3" s="40"/>
      <c r="FJT3" s="40"/>
      <c r="FJU3" s="40"/>
      <c r="FJV3" s="40"/>
      <c r="FJW3" s="40"/>
      <c r="FJX3" s="40"/>
      <c r="FJY3" s="40"/>
      <c r="FJZ3" s="40"/>
      <c r="FKA3" s="40"/>
      <c r="FKB3" s="40"/>
      <c r="FKC3" s="40"/>
      <c r="FKD3" s="40"/>
      <c r="FKE3" s="40"/>
      <c r="FKF3" s="40"/>
      <c r="FKG3" s="40"/>
      <c r="FKH3" s="40"/>
      <c r="FKI3" s="40"/>
      <c r="FKJ3" s="40"/>
      <c r="FKK3" s="40"/>
      <c r="FKL3" s="40"/>
      <c r="FKM3" s="40"/>
      <c r="FKN3" s="40"/>
      <c r="FKO3" s="40"/>
      <c r="FKP3" s="40"/>
      <c r="FKQ3" s="40"/>
      <c r="FKR3" s="40"/>
      <c r="FKS3" s="40"/>
      <c r="FKT3" s="40"/>
      <c r="FKU3" s="40"/>
      <c r="FKV3" s="40"/>
      <c r="FKW3" s="40"/>
      <c r="FKX3" s="40"/>
      <c r="FKY3" s="40"/>
      <c r="FKZ3" s="40"/>
      <c r="FLA3" s="40"/>
      <c r="FLB3" s="40"/>
      <c r="FLC3" s="40"/>
      <c r="FLD3" s="40"/>
      <c r="FLE3" s="40"/>
      <c r="FLF3" s="40"/>
      <c r="FLG3" s="40"/>
      <c r="FLH3" s="40"/>
      <c r="FLI3" s="40"/>
      <c r="FLJ3" s="40"/>
      <c r="FLK3" s="40"/>
      <c r="FLL3" s="40"/>
      <c r="FLM3" s="40"/>
      <c r="FLN3" s="40"/>
      <c r="FLO3" s="40"/>
      <c r="FLP3" s="40"/>
      <c r="FLQ3" s="40"/>
      <c r="FLR3" s="40"/>
      <c r="FLS3" s="40"/>
      <c r="FLT3" s="40"/>
      <c r="FLU3" s="40"/>
      <c r="FLV3" s="40"/>
      <c r="FLW3" s="40"/>
      <c r="FLX3" s="40"/>
      <c r="FLY3" s="40"/>
      <c r="FLZ3" s="40"/>
      <c r="FMA3" s="40"/>
      <c r="FMB3" s="40"/>
      <c r="FMC3" s="40"/>
      <c r="FMD3" s="40"/>
      <c r="FME3" s="40"/>
      <c r="FMF3" s="40"/>
      <c r="FMG3" s="40"/>
      <c r="FMH3" s="40"/>
      <c r="FMI3" s="40"/>
      <c r="FMJ3" s="40"/>
      <c r="FMK3" s="40"/>
      <c r="FML3" s="40"/>
      <c r="FMM3" s="40"/>
      <c r="FMN3" s="40"/>
      <c r="FMO3" s="40"/>
      <c r="FMP3" s="40"/>
      <c r="FMQ3" s="40"/>
      <c r="FMR3" s="40"/>
      <c r="FMS3" s="40"/>
      <c r="FMT3" s="40"/>
      <c r="FMU3" s="40"/>
      <c r="FMV3" s="40"/>
      <c r="FMW3" s="40"/>
      <c r="FMX3" s="40"/>
      <c r="FMY3" s="40"/>
      <c r="FMZ3" s="40"/>
      <c r="FNA3" s="40"/>
      <c r="FNB3" s="40"/>
      <c r="FNC3" s="40"/>
      <c r="FND3" s="40"/>
      <c r="FNE3" s="40"/>
      <c r="FNF3" s="40"/>
      <c r="FNG3" s="40"/>
      <c r="FNH3" s="40"/>
      <c r="FNI3" s="40"/>
      <c r="FNJ3" s="40"/>
      <c r="FNK3" s="40"/>
      <c r="FNL3" s="40"/>
      <c r="FNM3" s="40"/>
      <c r="FNN3" s="40"/>
      <c r="FNO3" s="40"/>
      <c r="FNP3" s="40"/>
      <c r="FNQ3" s="40"/>
      <c r="FNR3" s="40"/>
      <c r="FNS3" s="40"/>
      <c r="FNT3" s="40"/>
      <c r="FNU3" s="40"/>
      <c r="FNV3" s="40"/>
      <c r="FNW3" s="40"/>
      <c r="FNX3" s="40"/>
      <c r="FNY3" s="40"/>
      <c r="FNZ3" s="40"/>
      <c r="FOA3" s="40"/>
      <c r="FOB3" s="40"/>
      <c r="FOC3" s="40"/>
      <c r="FOD3" s="40"/>
      <c r="FOE3" s="40"/>
      <c r="FOF3" s="40"/>
      <c r="FOG3" s="40"/>
      <c r="FOH3" s="40"/>
      <c r="FOI3" s="40"/>
      <c r="FOJ3" s="40"/>
      <c r="FOK3" s="40"/>
      <c r="FOL3" s="40"/>
      <c r="FOM3" s="40"/>
      <c r="FON3" s="40"/>
      <c r="FOO3" s="40"/>
      <c r="FOP3" s="40"/>
      <c r="FOQ3" s="40"/>
      <c r="FOR3" s="40"/>
      <c r="FOS3" s="40"/>
      <c r="FOT3" s="40"/>
      <c r="FOU3" s="40"/>
      <c r="FOV3" s="40"/>
      <c r="FOW3" s="40"/>
      <c r="FOX3" s="40"/>
      <c r="FOY3" s="40"/>
      <c r="FOZ3" s="40"/>
      <c r="FPA3" s="40"/>
      <c r="FPB3" s="40"/>
      <c r="FPC3" s="40"/>
      <c r="FPD3" s="40"/>
      <c r="FPE3" s="40"/>
      <c r="FPF3" s="40"/>
      <c r="FPG3" s="40"/>
      <c r="FPH3" s="40"/>
      <c r="FPI3" s="40"/>
      <c r="FPJ3" s="40"/>
      <c r="FPK3" s="40"/>
      <c r="FPL3" s="40"/>
      <c r="FPM3" s="40"/>
      <c r="FPN3" s="40"/>
      <c r="FPO3" s="40"/>
      <c r="FPP3" s="40"/>
      <c r="FPQ3" s="40"/>
      <c r="FPR3" s="40"/>
      <c r="FPS3" s="40"/>
      <c r="FPT3" s="40"/>
      <c r="FPU3" s="40"/>
      <c r="FPV3" s="40"/>
      <c r="FPW3" s="40"/>
      <c r="FPX3" s="40"/>
      <c r="FPY3" s="40"/>
      <c r="FPZ3" s="40"/>
      <c r="FQA3" s="40"/>
      <c r="FQB3" s="40"/>
      <c r="FQC3" s="40"/>
      <c r="FQD3" s="40"/>
      <c r="FQE3" s="40"/>
      <c r="FQF3" s="40"/>
      <c r="FQG3" s="40"/>
      <c r="FQH3" s="40"/>
      <c r="FQI3" s="40"/>
      <c r="FQJ3" s="40"/>
      <c r="FQK3" s="40"/>
      <c r="FQL3" s="40"/>
      <c r="FQM3" s="40"/>
      <c r="FQN3" s="40"/>
      <c r="FQO3" s="40"/>
      <c r="FQP3" s="40"/>
      <c r="FQQ3" s="40"/>
      <c r="FQR3" s="40"/>
      <c r="FQS3" s="40"/>
      <c r="FQT3" s="40"/>
      <c r="FQU3" s="40"/>
      <c r="FQV3" s="40"/>
      <c r="FQW3" s="40"/>
      <c r="FQX3" s="40"/>
      <c r="FQY3" s="40"/>
      <c r="FQZ3" s="40"/>
      <c r="FRA3" s="40"/>
      <c r="FRB3" s="40"/>
      <c r="FRC3" s="40"/>
      <c r="FRD3" s="40"/>
      <c r="FRE3" s="40"/>
      <c r="FRF3" s="40"/>
      <c r="FRG3" s="40"/>
      <c r="FRH3" s="40"/>
      <c r="FRI3" s="40"/>
      <c r="FRJ3" s="40"/>
      <c r="FRK3" s="40"/>
      <c r="FRL3" s="40"/>
      <c r="FRM3" s="40"/>
      <c r="FRN3" s="40"/>
      <c r="FRO3" s="40"/>
      <c r="FRP3" s="40"/>
      <c r="FRQ3" s="40"/>
      <c r="FRR3" s="40"/>
      <c r="FRS3" s="40"/>
      <c r="FRT3" s="40"/>
      <c r="FRU3" s="40"/>
      <c r="FRV3" s="40"/>
      <c r="FRW3" s="40"/>
      <c r="FRX3" s="40"/>
      <c r="FRY3" s="40"/>
      <c r="FRZ3" s="40"/>
      <c r="FSA3" s="40"/>
      <c r="FSB3" s="40"/>
      <c r="FSC3" s="40"/>
      <c r="FSD3" s="40"/>
      <c r="FSE3" s="40"/>
      <c r="FSF3" s="40"/>
      <c r="FSG3" s="40"/>
      <c r="FSH3" s="40"/>
      <c r="FSI3" s="40"/>
      <c r="FSJ3" s="40"/>
      <c r="FSK3" s="40"/>
      <c r="FSL3" s="40"/>
      <c r="FSM3" s="40"/>
      <c r="FSN3" s="40"/>
      <c r="FSO3" s="40"/>
      <c r="FSP3" s="40"/>
      <c r="FSQ3" s="40"/>
      <c r="FSR3" s="40"/>
      <c r="FSS3" s="40"/>
      <c r="FST3" s="40"/>
      <c r="FSU3" s="40"/>
      <c r="FSV3" s="40"/>
      <c r="FSW3" s="40"/>
      <c r="FSX3" s="40"/>
      <c r="FSY3" s="40"/>
      <c r="FSZ3" s="40"/>
      <c r="FTA3" s="40"/>
      <c r="FTB3" s="40"/>
      <c r="FTC3" s="40"/>
      <c r="FTD3" s="40"/>
      <c r="FTE3" s="40"/>
      <c r="FTF3" s="40"/>
      <c r="FTG3" s="40"/>
      <c r="FTH3" s="40"/>
      <c r="FTI3" s="40"/>
      <c r="FTJ3" s="40"/>
      <c r="FTK3" s="40"/>
      <c r="FTL3" s="40"/>
      <c r="FTM3" s="40"/>
      <c r="FTN3" s="40"/>
      <c r="FTO3" s="40"/>
      <c r="FTP3" s="40"/>
      <c r="FTQ3" s="40"/>
      <c r="FTR3" s="40"/>
      <c r="FTS3" s="40"/>
      <c r="FTT3" s="40"/>
      <c r="FTU3" s="40"/>
      <c r="FTV3" s="40"/>
      <c r="FTW3" s="40"/>
      <c r="FTX3" s="40"/>
      <c r="FTY3" s="40"/>
      <c r="FTZ3" s="40"/>
      <c r="FUA3" s="40"/>
      <c r="FUB3" s="40"/>
      <c r="FUC3" s="40"/>
      <c r="FUD3" s="40"/>
      <c r="FUE3" s="40"/>
      <c r="FUF3" s="40"/>
      <c r="FUG3" s="40"/>
      <c r="FUH3" s="40"/>
      <c r="FUI3" s="40"/>
      <c r="FUJ3" s="40"/>
      <c r="FUK3" s="40"/>
      <c r="FUL3" s="40"/>
      <c r="FUM3" s="40"/>
      <c r="FUN3" s="40"/>
      <c r="FUO3" s="40"/>
      <c r="FUP3" s="40"/>
      <c r="FUQ3" s="40"/>
      <c r="FUR3" s="40"/>
      <c r="FUS3" s="40"/>
      <c r="FUT3" s="40"/>
      <c r="FUU3" s="40"/>
      <c r="FUV3" s="40"/>
      <c r="FUW3" s="40"/>
      <c r="FUX3" s="40"/>
      <c r="FUY3" s="40"/>
      <c r="FUZ3" s="40"/>
      <c r="FVA3" s="40"/>
      <c r="FVB3" s="40"/>
      <c r="FVC3" s="40"/>
      <c r="FVD3" s="40"/>
      <c r="FVE3" s="40"/>
      <c r="FVF3" s="40"/>
      <c r="FVG3" s="40"/>
      <c r="FVH3" s="40"/>
      <c r="FVI3" s="40"/>
      <c r="FVJ3" s="40"/>
      <c r="FVK3" s="40"/>
      <c r="FVL3" s="40"/>
      <c r="FVM3" s="40"/>
      <c r="FVN3" s="40"/>
      <c r="FVO3" s="40"/>
      <c r="FVP3" s="40"/>
      <c r="FVQ3" s="40"/>
      <c r="FVR3" s="40"/>
      <c r="FVS3" s="40"/>
      <c r="FVT3" s="40"/>
      <c r="FVU3" s="40"/>
      <c r="FVV3" s="40"/>
      <c r="FVW3" s="40"/>
      <c r="FVX3" s="40"/>
      <c r="FVY3" s="40"/>
      <c r="FVZ3" s="40"/>
      <c r="FWA3" s="40"/>
      <c r="FWB3" s="40"/>
      <c r="FWC3" s="40"/>
      <c r="FWD3" s="40"/>
      <c r="FWE3" s="40"/>
      <c r="FWF3" s="40"/>
      <c r="FWG3" s="40"/>
      <c r="FWH3" s="40"/>
      <c r="FWI3" s="40"/>
      <c r="FWJ3" s="40"/>
      <c r="FWK3" s="40"/>
      <c r="FWL3" s="40"/>
      <c r="FWM3" s="40"/>
      <c r="FWN3" s="40"/>
      <c r="FWO3" s="40"/>
      <c r="FWP3" s="40"/>
      <c r="FWQ3" s="40"/>
      <c r="FWR3" s="40"/>
      <c r="FWS3" s="40"/>
      <c r="FWT3" s="40"/>
      <c r="FWU3" s="40"/>
      <c r="FWV3" s="40"/>
      <c r="FWW3" s="40"/>
      <c r="FWX3" s="40"/>
      <c r="FWY3" s="40"/>
      <c r="FWZ3" s="40"/>
      <c r="FXA3" s="40"/>
      <c r="FXB3" s="40"/>
      <c r="FXC3" s="40"/>
      <c r="FXD3" s="40"/>
      <c r="FXE3" s="40"/>
      <c r="FXF3" s="40"/>
      <c r="FXG3" s="40"/>
      <c r="FXH3" s="40"/>
      <c r="FXI3" s="40"/>
      <c r="FXJ3" s="40"/>
      <c r="FXK3" s="40"/>
      <c r="FXL3" s="40"/>
      <c r="FXM3" s="40"/>
      <c r="FXN3" s="40"/>
      <c r="FXO3" s="40"/>
      <c r="FXP3" s="40"/>
      <c r="FXQ3" s="40"/>
      <c r="FXR3" s="40"/>
      <c r="FXS3" s="40"/>
      <c r="FXT3" s="40"/>
      <c r="FXU3" s="40"/>
      <c r="FXV3" s="40"/>
      <c r="FXW3" s="40"/>
      <c r="FXX3" s="40"/>
      <c r="FXY3" s="40"/>
      <c r="FXZ3" s="40"/>
      <c r="FYA3" s="40"/>
      <c r="FYB3" s="40"/>
      <c r="FYC3" s="40"/>
      <c r="FYD3" s="40"/>
      <c r="FYE3" s="40"/>
      <c r="FYF3" s="40"/>
      <c r="FYG3" s="40"/>
      <c r="FYH3" s="40"/>
      <c r="FYI3" s="40"/>
      <c r="FYJ3" s="40"/>
      <c r="FYK3" s="40"/>
      <c r="FYL3" s="40"/>
      <c r="FYM3" s="40"/>
      <c r="FYN3" s="40"/>
      <c r="FYO3" s="40"/>
      <c r="FYP3" s="40"/>
      <c r="FYQ3" s="40"/>
      <c r="FYR3" s="40"/>
      <c r="FYS3" s="40"/>
      <c r="FYT3" s="40"/>
      <c r="FYU3" s="40"/>
      <c r="FYV3" s="40"/>
      <c r="FYW3" s="40"/>
      <c r="FYX3" s="40"/>
      <c r="FYY3" s="40"/>
      <c r="FYZ3" s="40"/>
      <c r="FZA3" s="40"/>
      <c r="FZB3" s="40"/>
      <c r="FZC3" s="40"/>
      <c r="FZD3" s="40"/>
      <c r="FZE3" s="40"/>
      <c r="FZF3" s="40"/>
      <c r="FZG3" s="40"/>
      <c r="FZH3" s="40"/>
      <c r="FZI3" s="40"/>
      <c r="FZJ3" s="40"/>
      <c r="FZK3" s="40"/>
      <c r="FZL3" s="40"/>
      <c r="FZM3" s="40"/>
      <c r="FZN3" s="40"/>
      <c r="FZO3" s="40"/>
      <c r="FZP3" s="40"/>
      <c r="FZQ3" s="40"/>
      <c r="FZR3" s="40"/>
      <c r="FZS3" s="40"/>
      <c r="FZT3" s="40"/>
      <c r="FZU3" s="40"/>
      <c r="FZV3" s="40"/>
      <c r="FZW3" s="40"/>
      <c r="FZX3" s="40"/>
      <c r="FZY3" s="40"/>
      <c r="FZZ3" s="40"/>
      <c r="GAA3" s="40"/>
      <c r="GAB3" s="40"/>
      <c r="GAC3" s="40"/>
      <c r="GAD3" s="40"/>
      <c r="GAE3" s="40"/>
      <c r="GAF3" s="40"/>
      <c r="GAG3" s="40"/>
      <c r="GAH3" s="40"/>
      <c r="GAI3" s="40"/>
      <c r="GAJ3" s="40"/>
      <c r="GAK3" s="40"/>
      <c r="GAL3" s="40"/>
      <c r="GAM3" s="40"/>
      <c r="GAN3" s="40"/>
      <c r="GAO3" s="40"/>
      <c r="GAP3" s="40"/>
      <c r="GAQ3" s="40"/>
      <c r="GAR3" s="40"/>
      <c r="GAS3" s="40"/>
      <c r="GAT3" s="40"/>
      <c r="GAU3" s="40"/>
      <c r="GAV3" s="40"/>
      <c r="GAW3" s="40"/>
      <c r="GAX3" s="40"/>
      <c r="GAY3" s="40"/>
      <c r="GAZ3" s="40"/>
      <c r="GBA3" s="40"/>
      <c r="GBB3" s="40"/>
      <c r="GBC3" s="40"/>
      <c r="GBD3" s="40"/>
      <c r="GBE3" s="40"/>
      <c r="GBF3" s="40"/>
      <c r="GBG3" s="40"/>
      <c r="GBH3" s="40"/>
      <c r="GBI3" s="40"/>
      <c r="GBJ3" s="40"/>
      <c r="GBK3" s="40"/>
      <c r="GBL3" s="40"/>
      <c r="GBM3" s="40"/>
      <c r="GBN3" s="40"/>
      <c r="GBO3" s="40"/>
      <c r="GBP3" s="40"/>
      <c r="GBQ3" s="40"/>
      <c r="GBR3" s="40"/>
      <c r="GBS3" s="40"/>
      <c r="GBT3" s="40"/>
      <c r="GBU3" s="40"/>
      <c r="GBV3" s="40"/>
      <c r="GBW3" s="40"/>
      <c r="GBX3" s="40"/>
      <c r="GBY3" s="40"/>
      <c r="GBZ3" s="40"/>
      <c r="GCA3" s="40"/>
      <c r="GCB3" s="40"/>
      <c r="GCC3" s="40"/>
      <c r="GCD3" s="40"/>
      <c r="GCE3" s="40"/>
      <c r="GCF3" s="40"/>
      <c r="GCG3" s="40"/>
      <c r="GCH3" s="40"/>
      <c r="GCI3" s="40"/>
      <c r="GCJ3" s="40"/>
      <c r="GCK3" s="40"/>
      <c r="GCL3" s="40"/>
      <c r="GCM3" s="40"/>
      <c r="GCN3" s="40"/>
      <c r="GCO3" s="40"/>
      <c r="GCP3" s="40"/>
      <c r="GCQ3" s="40"/>
      <c r="GCR3" s="40"/>
      <c r="GCS3" s="40"/>
      <c r="GCT3" s="40"/>
      <c r="GCU3" s="40"/>
      <c r="GCV3" s="40"/>
      <c r="GCW3" s="40"/>
      <c r="GCX3" s="40"/>
      <c r="GCY3" s="40"/>
      <c r="GCZ3" s="40"/>
      <c r="GDA3" s="40"/>
      <c r="GDB3" s="40"/>
      <c r="GDC3" s="40"/>
      <c r="GDD3" s="40"/>
      <c r="GDE3" s="40"/>
      <c r="GDF3" s="40"/>
      <c r="GDG3" s="40"/>
      <c r="GDH3" s="40"/>
      <c r="GDI3" s="40"/>
      <c r="GDJ3" s="40"/>
      <c r="GDK3" s="40"/>
      <c r="GDL3" s="40"/>
      <c r="GDM3" s="40"/>
      <c r="GDN3" s="40"/>
      <c r="GDO3" s="40"/>
      <c r="GDP3" s="40"/>
      <c r="GDQ3" s="40"/>
      <c r="GDR3" s="40"/>
      <c r="GDS3" s="40"/>
      <c r="GDT3" s="40"/>
      <c r="GDU3" s="40"/>
      <c r="GDV3" s="40"/>
      <c r="GDW3" s="40"/>
      <c r="GDX3" s="40"/>
      <c r="GDY3" s="40"/>
      <c r="GDZ3" s="40"/>
      <c r="GEA3" s="40"/>
      <c r="GEB3" s="40"/>
      <c r="GEC3" s="40"/>
      <c r="GED3" s="40"/>
      <c r="GEE3" s="40"/>
      <c r="GEF3" s="40"/>
      <c r="GEG3" s="40"/>
      <c r="GEH3" s="40"/>
      <c r="GEI3" s="40"/>
      <c r="GEJ3" s="40"/>
      <c r="GEK3" s="40"/>
      <c r="GEL3" s="40"/>
      <c r="GEM3" s="40"/>
      <c r="GEN3" s="40"/>
      <c r="GEO3" s="40"/>
      <c r="GEP3" s="40"/>
      <c r="GEQ3" s="40"/>
      <c r="GER3" s="40"/>
      <c r="GES3" s="40"/>
      <c r="GET3" s="40"/>
      <c r="GEU3" s="40"/>
      <c r="GEV3" s="40"/>
      <c r="GEW3" s="40"/>
      <c r="GEX3" s="40"/>
      <c r="GEY3" s="40"/>
      <c r="GEZ3" s="40"/>
      <c r="GFA3" s="40"/>
      <c r="GFB3" s="40"/>
      <c r="GFC3" s="40"/>
      <c r="GFD3" s="40"/>
      <c r="GFE3" s="40"/>
      <c r="GFF3" s="40"/>
      <c r="GFG3" s="40"/>
      <c r="GFH3" s="40"/>
      <c r="GFI3" s="40"/>
      <c r="GFJ3" s="40"/>
      <c r="GFK3" s="40"/>
      <c r="GFL3" s="40"/>
      <c r="GFM3" s="40"/>
      <c r="GFN3" s="40"/>
      <c r="GFO3" s="40"/>
      <c r="GFP3" s="40"/>
      <c r="GFQ3" s="40"/>
      <c r="GFR3" s="40"/>
      <c r="GFS3" s="40"/>
      <c r="GFT3" s="40"/>
      <c r="GFU3" s="40"/>
      <c r="GFV3" s="40"/>
      <c r="GFW3" s="40"/>
      <c r="GFX3" s="40"/>
      <c r="GFY3" s="40"/>
      <c r="GFZ3" s="40"/>
      <c r="GGA3" s="40"/>
      <c r="GGB3" s="40"/>
      <c r="GGC3" s="40"/>
      <c r="GGD3" s="40"/>
      <c r="GGE3" s="40"/>
      <c r="GGF3" s="40"/>
      <c r="GGG3" s="40"/>
      <c r="GGH3" s="40"/>
      <c r="GGI3" s="40"/>
      <c r="GGJ3" s="40"/>
      <c r="GGK3" s="40"/>
      <c r="GGL3" s="40"/>
      <c r="GGM3" s="40"/>
      <c r="GGN3" s="40"/>
      <c r="GGO3" s="40"/>
      <c r="GGP3" s="40"/>
      <c r="GGQ3" s="40"/>
      <c r="GGR3" s="40"/>
      <c r="GGS3" s="40"/>
      <c r="GGT3" s="40"/>
      <c r="GGU3" s="40"/>
      <c r="GGV3" s="40"/>
      <c r="GGW3" s="40"/>
      <c r="GGX3" s="40"/>
      <c r="GGY3" s="40"/>
      <c r="GGZ3" s="40"/>
      <c r="GHA3" s="40"/>
      <c r="GHB3" s="40"/>
      <c r="GHC3" s="40"/>
      <c r="GHD3" s="40"/>
      <c r="GHE3" s="40"/>
      <c r="GHF3" s="40"/>
      <c r="GHG3" s="40"/>
      <c r="GHH3" s="40"/>
      <c r="GHI3" s="40"/>
      <c r="GHJ3" s="40"/>
      <c r="GHK3" s="40"/>
      <c r="GHL3" s="40"/>
      <c r="GHM3" s="40"/>
      <c r="GHN3" s="40"/>
      <c r="GHO3" s="40"/>
      <c r="GHP3" s="40"/>
      <c r="GHQ3" s="40"/>
      <c r="GHR3" s="40"/>
      <c r="GHS3" s="40"/>
      <c r="GHT3" s="40"/>
      <c r="GHU3" s="40"/>
      <c r="GHV3" s="40"/>
      <c r="GHW3" s="40"/>
      <c r="GHX3" s="40"/>
      <c r="GHY3" s="40"/>
      <c r="GHZ3" s="40"/>
      <c r="GIA3" s="40"/>
      <c r="GIB3" s="40"/>
      <c r="GIC3" s="40"/>
      <c r="GID3" s="40"/>
      <c r="GIE3" s="40"/>
      <c r="GIF3" s="40"/>
      <c r="GIG3" s="40"/>
      <c r="GIH3" s="40"/>
      <c r="GII3" s="40"/>
      <c r="GIJ3" s="40"/>
      <c r="GIK3" s="40"/>
      <c r="GIL3" s="40"/>
      <c r="GIM3" s="40"/>
      <c r="GIN3" s="40"/>
      <c r="GIO3" s="40"/>
      <c r="GIP3" s="40"/>
      <c r="GIQ3" s="40"/>
      <c r="GIR3" s="40"/>
      <c r="GIS3" s="40"/>
      <c r="GIT3" s="40"/>
      <c r="GIU3" s="40"/>
      <c r="GIV3" s="40"/>
      <c r="GIW3" s="40"/>
      <c r="GIX3" s="40"/>
      <c r="GIY3" s="40"/>
      <c r="GIZ3" s="40"/>
      <c r="GJA3" s="40"/>
      <c r="GJB3" s="40"/>
      <c r="GJC3" s="40"/>
      <c r="GJD3" s="40"/>
      <c r="GJE3" s="40"/>
      <c r="GJF3" s="40"/>
      <c r="GJG3" s="40"/>
      <c r="GJH3" s="40"/>
      <c r="GJI3" s="40"/>
      <c r="GJJ3" s="40"/>
      <c r="GJK3" s="40"/>
      <c r="GJL3" s="40"/>
      <c r="GJM3" s="40"/>
      <c r="GJN3" s="40"/>
      <c r="GJO3" s="40"/>
      <c r="GJP3" s="40"/>
      <c r="GJQ3" s="40"/>
      <c r="GJR3" s="40"/>
      <c r="GJS3" s="40"/>
      <c r="GJT3" s="40"/>
      <c r="GJU3" s="40"/>
      <c r="GJV3" s="40"/>
      <c r="GJW3" s="40"/>
      <c r="GJX3" s="40"/>
      <c r="GJY3" s="40"/>
      <c r="GJZ3" s="40"/>
      <c r="GKA3" s="40"/>
      <c r="GKB3" s="40"/>
      <c r="GKC3" s="40"/>
      <c r="GKD3" s="40"/>
      <c r="GKE3" s="40"/>
      <c r="GKF3" s="40"/>
      <c r="GKG3" s="40"/>
      <c r="GKH3" s="40"/>
      <c r="GKI3" s="40"/>
      <c r="GKJ3" s="40"/>
      <c r="GKK3" s="40"/>
      <c r="GKL3" s="40"/>
      <c r="GKM3" s="40"/>
      <c r="GKN3" s="40"/>
      <c r="GKO3" s="40"/>
      <c r="GKP3" s="40"/>
      <c r="GKQ3" s="40"/>
      <c r="GKR3" s="40"/>
      <c r="GKS3" s="40"/>
      <c r="GKT3" s="40"/>
      <c r="GKU3" s="40"/>
      <c r="GKV3" s="40"/>
      <c r="GKW3" s="40"/>
      <c r="GKX3" s="40"/>
      <c r="GKY3" s="40"/>
      <c r="GKZ3" s="40"/>
      <c r="GLA3" s="40"/>
      <c r="GLB3" s="40"/>
      <c r="GLC3" s="40"/>
      <c r="GLD3" s="40"/>
      <c r="GLE3" s="40"/>
      <c r="GLF3" s="40"/>
      <c r="GLG3" s="40"/>
      <c r="GLH3" s="40"/>
      <c r="GLI3" s="40"/>
      <c r="GLJ3" s="40"/>
      <c r="GLK3" s="40"/>
      <c r="GLL3" s="40"/>
      <c r="GLM3" s="40"/>
      <c r="GLN3" s="40"/>
      <c r="GLO3" s="40"/>
      <c r="GLP3" s="40"/>
      <c r="GLQ3" s="40"/>
      <c r="GLR3" s="40"/>
      <c r="GLS3" s="40"/>
      <c r="GLT3" s="40"/>
      <c r="GLU3" s="40"/>
      <c r="GLV3" s="40"/>
      <c r="GLW3" s="40"/>
      <c r="GLX3" s="40"/>
      <c r="GLY3" s="40"/>
      <c r="GLZ3" s="40"/>
      <c r="GMA3" s="40"/>
      <c r="GMB3" s="40"/>
      <c r="GMC3" s="40"/>
      <c r="GMD3" s="40"/>
      <c r="GME3" s="40"/>
      <c r="GMF3" s="40"/>
      <c r="GMG3" s="40"/>
      <c r="GMH3" s="40"/>
      <c r="GMI3" s="40"/>
      <c r="GMJ3" s="40"/>
      <c r="GMK3" s="40"/>
      <c r="GML3" s="40"/>
      <c r="GMM3" s="40"/>
      <c r="GMN3" s="40"/>
      <c r="GMO3" s="40"/>
      <c r="GMP3" s="40"/>
      <c r="GMQ3" s="40"/>
      <c r="GMR3" s="40"/>
      <c r="GMS3" s="40"/>
      <c r="GMT3" s="40"/>
      <c r="GMU3" s="40"/>
      <c r="GMV3" s="40"/>
      <c r="GMW3" s="40"/>
      <c r="GMX3" s="40"/>
      <c r="GMY3" s="40"/>
      <c r="GMZ3" s="40"/>
      <c r="GNA3" s="40"/>
      <c r="GNB3" s="40"/>
      <c r="GNC3" s="40"/>
      <c r="GND3" s="40"/>
      <c r="GNE3" s="40"/>
      <c r="GNF3" s="40"/>
      <c r="GNG3" s="40"/>
      <c r="GNH3" s="40"/>
      <c r="GNI3" s="40"/>
      <c r="GNJ3" s="40"/>
      <c r="GNK3" s="40"/>
      <c r="GNL3" s="40"/>
      <c r="GNM3" s="40"/>
      <c r="GNN3" s="40"/>
      <c r="GNO3" s="40"/>
      <c r="GNP3" s="40"/>
      <c r="GNQ3" s="40"/>
      <c r="GNR3" s="40"/>
      <c r="GNS3" s="40"/>
      <c r="GNT3" s="40"/>
      <c r="GNU3" s="40"/>
      <c r="GNV3" s="40"/>
      <c r="GNW3" s="40"/>
      <c r="GNX3" s="40"/>
      <c r="GNY3" s="40"/>
      <c r="GNZ3" s="40"/>
      <c r="GOA3" s="40"/>
      <c r="GOB3" s="40"/>
      <c r="GOC3" s="40"/>
      <c r="GOD3" s="40"/>
      <c r="GOE3" s="40"/>
      <c r="GOF3" s="40"/>
      <c r="GOG3" s="40"/>
      <c r="GOH3" s="40"/>
      <c r="GOI3" s="40"/>
      <c r="GOJ3" s="40"/>
      <c r="GOK3" s="40"/>
      <c r="GOL3" s="40"/>
      <c r="GOM3" s="40"/>
      <c r="GON3" s="40"/>
      <c r="GOO3" s="40"/>
      <c r="GOP3" s="40"/>
      <c r="GOQ3" s="40"/>
      <c r="GOR3" s="40"/>
      <c r="GOS3" s="40"/>
      <c r="GOT3" s="40"/>
      <c r="GOU3" s="40"/>
      <c r="GOV3" s="40"/>
      <c r="GOW3" s="40"/>
      <c r="GOX3" s="40"/>
      <c r="GOY3" s="40"/>
      <c r="GOZ3" s="40"/>
      <c r="GPA3" s="40"/>
      <c r="GPB3" s="40"/>
      <c r="GPC3" s="40"/>
      <c r="GPD3" s="40"/>
      <c r="GPE3" s="40"/>
      <c r="GPF3" s="40"/>
      <c r="GPG3" s="40"/>
      <c r="GPH3" s="40"/>
      <c r="GPI3" s="40"/>
      <c r="GPJ3" s="40"/>
      <c r="GPK3" s="40"/>
      <c r="GPL3" s="40"/>
      <c r="GPM3" s="40"/>
      <c r="GPN3" s="40"/>
      <c r="GPO3" s="40"/>
      <c r="GPP3" s="40"/>
      <c r="GPQ3" s="40"/>
      <c r="GPR3" s="40"/>
      <c r="GPS3" s="40"/>
      <c r="GPT3" s="40"/>
      <c r="GPU3" s="40"/>
      <c r="GPV3" s="40"/>
      <c r="GPW3" s="40"/>
      <c r="GPX3" s="40"/>
      <c r="GPY3" s="40"/>
      <c r="GPZ3" s="40"/>
      <c r="GQA3" s="40"/>
      <c r="GQB3" s="40"/>
      <c r="GQC3" s="40"/>
      <c r="GQD3" s="40"/>
      <c r="GQE3" s="40"/>
      <c r="GQF3" s="40"/>
      <c r="GQG3" s="40"/>
      <c r="GQH3" s="40"/>
      <c r="GQI3" s="40"/>
      <c r="GQJ3" s="40"/>
      <c r="GQK3" s="40"/>
      <c r="GQL3" s="40"/>
      <c r="GQM3" s="40"/>
      <c r="GQN3" s="40"/>
      <c r="GQO3" s="40"/>
      <c r="GQP3" s="40"/>
      <c r="GQQ3" s="40"/>
      <c r="GQR3" s="40"/>
      <c r="GQS3" s="40"/>
      <c r="GQT3" s="40"/>
      <c r="GQU3" s="40"/>
      <c r="GQV3" s="40"/>
      <c r="GQW3" s="40"/>
      <c r="GQX3" s="40"/>
      <c r="GQY3" s="40"/>
      <c r="GQZ3" s="40"/>
      <c r="GRA3" s="40"/>
      <c r="GRB3" s="40"/>
      <c r="GRC3" s="40"/>
      <c r="GRD3" s="40"/>
      <c r="GRE3" s="40"/>
      <c r="GRF3" s="40"/>
      <c r="GRG3" s="40"/>
      <c r="GRH3" s="40"/>
      <c r="GRI3" s="40"/>
      <c r="GRJ3" s="40"/>
      <c r="GRK3" s="40"/>
      <c r="GRL3" s="40"/>
      <c r="GRM3" s="40"/>
      <c r="GRN3" s="40"/>
      <c r="GRO3" s="40"/>
      <c r="GRP3" s="40"/>
      <c r="GRQ3" s="40"/>
      <c r="GRR3" s="40"/>
      <c r="GRS3" s="40"/>
      <c r="GRT3" s="40"/>
      <c r="GRU3" s="40"/>
      <c r="GRV3" s="40"/>
      <c r="GRW3" s="40"/>
      <c r="GRX3" s="40"/>
      <c r="GRY3" s="40"/>
      <c r="GRZ3" s="40"/>
      <c r="GSA3" s="40"/>
      <c r="GSB3" s="40"/>
      <c r="GSC3" s="40"/>
      <c r="GSD3" s="40"/>
      <c r="GSE3" s="40"/>
      <c r="GSF3" s="40"/>
      <c r="GSG3" s="40"/>
      <c r="GSH3" s="40"/>
      <c r="GSI3" s="40"/>
      <c r="GSJ3" s="40"/>
      <c r="GSK3" s="40"/>
      <c r="GSL3" s="40"/>
      <c r="GSM3" s="40"/>
      <c r="GSN3" s="40"/>
      <c r="GSO3" s="40"/>
      <c r="GSP3" s="40"/>
      <c r="GSQ3" s="40"/>
      <c r="GSR3" s="40"/>
      <c r="GSS3" s="40"/>
      <c r="GST3" s="40"/>
      <c r="GSU3" s="40"/>
      <c r="GSV3" s="40"/>
      <c r="GSW3" s="40"/>
      <c r="GSX3" s="40"/>
      <c r="GSY3" s="40"/>
      <c r="GSZ3" s="40"/>
      <c r="GTA3" s="40"/>
      <c r="GTB3" s="40"/>
      <c r="GTC3" s="40"/>
      <c r="GTD3" s="40"/>
      <c r="GTE3" s="40"/>
      <c r="GTF3" s="40"/>
      <c r="GTG3" s="40"/>
      <c r="GTH3" s="40"/>
      <c r="GTI3" s="40"/>
      <c r="GTJ3" s="40"/>
      <c r="GTK3" s="40"/>
      <c r="GTL3" s="40"/>
      <c r="GTM3" s="40"/>
      <c r="GTN3" s="40"/>
      <c r="GTO3" s="40"/>
      <c r="GTP3" s="40"/>
      <c r="GTQ3" s="40"/>
      <c r="GTR3" s="40"/>
      <c r="GTS3" s="40"/>
      <c r="GTT3" s="40"/>
      <c r="GTU3" s="40"/>
      <c r="GTV3" s="40"/>
      <c r="GTW3" s="40"/>
      <c r="GTX3" s="40"/>
      <c r="GTY3" s="40"/>
      <c r="GTZ3" s="40"/>
      <c r="GUA3" s="40"/>
      <c r="GUB3" s="40"/>
      <c r="GUC3" s="40"/>
      <c r="GUD3" s="40"/>
      <c r="GUE3" s="40"/>
      <c r="GUF3" s="40"/>
      <c r="GUG3" s="40"/>
      <c r="GUH3" s="40"/>
      <c r="GUI3" s="40"/>
      <c r="GUJ3" s="40"/>
      <c r="GUK3" s="40"/>
      <c r="GUL3" s="40"/>
      <c r="GUM3" s="40"/>
      <c r="GUN3" s="40"/>
      <c r="GUO3" s="40"/>
      <c r="GUP3" s="40"/>
      <c r="GUQ3" s="40"/>
      <c r="GUR3" s="40"/>
      <c r="GUS3" s="40"/>
      <c r="GUT3" s="40"/>
      <c r="GUU3" s="40"/>
      <c r="GUV3" s="40"/>
      <c r="GUW3" s="40"/>
      <c r="GUX3" s="40"/>
      <c r="GUY3" s="40"/>
      <c r="GUZ3" s="40"/>
      <c r="GVA3" s="40"/>
      <c r="GVB3" s="40"/>
      <c r="GVC3" s="40"/>
      <c r="GVD3" s="40"/>
      <c r="GVE3" s="40"/>
      <c r="GVF3" s="40"/>
      <c r="GVG3" s="40"/>
      <c r="GVH3" s="40"/>
      <c r="GVI3" s="40"/>
      <c r="GVJ3" s="40"/>
      <c r="GVK3" s="40"/>
      <c r="GVL3" s="40"/>
      <c r="GVM3" s="40"/>
      <c r="GVN3" s="40"/>
      <c r="GVO3" s="40"/>
      <c r="GVP3" s="40"/>
      <c r="GVQ3" s="40"/>
      <c r="GVR3" s="40"/>
      <c r="GVS3" s="40"/>
      <c r="GVT3" s="40"/>
      <c r="GVU3" s="40"/>
      <c r="GVV3" s="40"/>
      <c r="GVW3" s="40"/>
      <c r="GVX3" s="40"/>
      <c r="GVY3" s="40"/>
      <c r="GVZ3" s="40"/>
      <c r="GWA3" s="40"/>
      <c r="GWB3" s="40"/>
      <c r="GWC3" s="40"/>
      <c r="GWD3" s="40"/>
      <c r="GWE3" s="40"/>
      <c r="GWF3" s="40"/>
      <c r="GWG3" s="40"/>
      <c r="GWH3" s="40"/>
      <c r="GWI3" s="40"/>
      <c r="GWJ3" s="40"/>
      <c r="GWK3" s="40"/>
      <c r="GWL3" s="40"/>
      <c r="GWM3" s="40"/>
      <c r="GWN3" s="40"/>
      <c r="GWO3" s="40"/>
      <c r="GWP3" s="40"/>
      <c r="GWQ3" s="40"/>
      <c r="GWR3" s="40"/>
      <c r="GWS3" s="40"/>
      <c r="GWT3" s="40"/>
      <c r="GWU3" s="40"/>
      <c r="GWV3" s="40"/>
      <c r="GWW3" s="40"/>
      <c r="GWX3" s="40"/>
      <c r="GWY3" s="40"/>
      <c r="GWZ3" s="40"/>
      <c r="GXA3" s="40"/>
      <c r="GXB3" s="40"/>
      <c r="GXC3" s="40"/>
      <c r="GXD3" s="40"/>
      <c r="GXE3" s="40"/>
      <c r="GXF3" s="40"/>
      <c r="GXG3" s="40"/>
      <c r="GXH3" s="40"/>
      <c r="GXI3" s="40"/>
      <c r="GXJ3" s="40"/>
      <c r="GXK3" s="40"/>
      <c r="GXL3" s="40"/>
      <c r="GXM3" s="40"/>
      <c r="GXN3" s="40"/>
      <c r="GXO3" s="40"/>
      <c r="GXP3" s="40"/>
      <c r="GXQ3" s="40"/>
      <c r="GXR3" s="40"/>
      <c r="GXS3" s="40"/>
      <c r="GXT3" s="40"/>
      <c r="GXU3" s="40"/>
      <c r="GXV3" s="40"/>
      <c r="GXW3" s="40"/>
      <c r="GXX3" s="40"/>
      <c r="GXY3" s="40"/>
      <c r="GXZ3" s="40"/>
      <c r="GYA3" s="40"/>
      <c r="GYB3" s="40"/>
      <c r="GYC3" s="40"/>
      <c r="GYD3" s="40"/>
      <c r="GYE3" s="40"/>
      <c r="GYF3" s="40"/>
      <c r="GYG3" s="40"/>
      <c r="GYH3" s="40"/>
      <c r="GYI3" s="40"/>
      <c r="GYJ3" s="40"/>
      <c r="GYK3" s="40"/>
      <c r="GYL3" s="40"/>
      <c r="GYM3" s="40"/>
      <c r="GYN3" s="40"/>
      <c r="GYO3" s="40"/>
      <c r="GYP3" s="40"/>
      <c r="GYQ3" s="40"/>
      <c r="GYR3" s="40"/>
      <c r="GYS3" s="40"/>
      <c r="GYT3" s="40"/>
      <c r="GYU3" s="40"/>
      <c r="GYV3" s="40"/>
      <c r="GYW3" s="40"/>
      <c r="GYX3" s="40"/>
      <c r="GYY3" s="40"/>
      <c r="GYZ3" s="40"/>
      <c r="GZA3" s="40"/>
      <c r="GZB3" s="40"/>
      <c r="GZC3" s="40"/>
      <c r="GZD3" s="40"/>
      <c r="GZE3" s="40"/>
      <c r="GZF3" s="40"/>
      <c r="GZG3" s="40"/>
      <c r="GZH3" s="40"/>
      <c r="GZI3" s="40"/>
      <c r="GZJ3" s="40"/>
      <c r="GZK3" s="40"/>
      <c r="GZL3" s="40"/>
      <c r="GZM3" s="40"/>
      <c r="GZN3" s="40"/>
      <c r="GZO3" s="40"/>
      <c r="GZP3" s="40"/>
      <c r="GZQ3" s="40"/>
      <c r="GZR3" s="40"/>
      <c r="GZS3" s="40"/>
      <c r="GZT3" s="40"/>
      <c r="GZU3" s="40"/>
      <c r="GZV3" s="40"/>
      <c r="GZW3" s="40"/>
      <c r="GZX3" s="40"/>
      <c r="GZY3" s="40"/>
      <c r="GZZ3" s="40"/>
      <c r="HAA3" s="40"/>
      <c r="HAB3" s="40"/>
      <c r="HAC3" s="40"/>
      <c r="HAD3" s="40"/>
      <c r="HAE3" s="40"/>
      <c r="HAF3" s="40"/>
      <c r="HAG3" s="40"/>
      <c r="HAH3" s="40"/>
      <c r="HAI3" s="40"/>
      <c r="HAJ3" s="40"/>
      <c r="HAK3" s="40"/>
      <c r="HAL3" s="40"/>
      <c r="HAM3" s="40"/>
      <c r="HAN3" s="40"/>
      <c r="HAO3" s="40"/>
      <c r="HAP3" s="40"/>
      <c r="HAQ3" s="40"/>
      <c r="HAR3" s="40"/>
      <c r="HAS3" s="40"/>
      <c r="HAT3" s="40"/>
      <c r="HAU3" s="40"/>
      <c r="HAV3" s="40"/>
      <c r="HAW3" s="40"/>
      <c r="HAX3" s="40"/>
      <c r="HAY3" s="40"/>
      <c r="HAZ3" s="40"/>
      <c r="HBA3" s="40"/>
      <c r="HBB3" s="40"/>
      <c r="HBC3" s="40"/>
      <c r="HBD3" s="40"/>
      <c r="HBE3" s="40"/>
      <c r="HBF3" s="40"/>
      <c r="HBG3" s="40"/>
      <c r="HBH3" s="40"/>
      <c r="HBI3" s="40"/>
      <c r="HBJ3" s="40"/>
      <c r="HBK3" s="40"/>
      <c r="HBL3" s="40"/>
      <c r="HBM3" s="40"/>
      <c r="HBN3" s="40"/>
      <c r="HBO3" s="40"/>
      <c r="HBP3" s="40"/>
      <c r="HBQ3" s="40"/>
      <c r="HBR3" s="40"/>
      <c r="HBS3" s="40"/>
      <c r="HBT3" s="40"/>
      <c r="HBU3" s="40"/>
      <c r="HBV3" s="40"/>
      <c r="HBW3" s="40"/>
      <c r="HBX3" s="40"/>
      <c r="HBY3" s="40"/>
      <c r="HBZ3" s="40"/>
      <c r="HCA3" s="40"/>
      <c r="HCB3" s="40"/>
      <c r="HCC3" s="40"/>
      <c r="HCD3" s="40"/>
      <c r="HCE3" s="40"/>
      <c r="HCF3" s="40"/>
      <c r="HCG3" s="40"/>
      <c r="HCH3" s="40"/>
      <c r="HCI3" s="40"/>
      <c r="HCJ3" s="40"/>
      <c r="HCK3" s="40"/>
      <c r="HCL3" s="40"/>
      <c r="HCM3" s="40"/>
      <c r="HCN3" s="40"/>
      <c r="HCO3" s="40"/>
      <c r="HCP3" s="40"/>
      <c r="HCQ3" s="40"/>
      <c r="HCR3" s="40"/>
      <c r="HCS3" s="40"/>
      <c r="HCT3" s="40"/>
      <c r="HCU3" s="40"/>
      <c r="HCV3" s="40"/>
      <c r="HCW3" s="40"/>
      <c r="HCX3" s="40"/>
      <c r="HCY3" s="40"/>
      <c r="HCZ3" s="40"/>
      <c r="HDA3" s="40"/>
      <c r="HDB3" s="40"/>
      <c r="HDC3" s="40"/>
      <c r="HDD3" s="40"/>
      <c r="HDE3" s="40"/>
      <c r="HDF3" s="40"/>
      <c r="HDG3" s="40"/>
      <c r="HDH3" s="40"/>
      <c r="HDI3" s="40"/>
      <c r="HDJ3" s="40"/>
      <c r="HDK3" s="40"/>
      <c r="HDL3" s="40"/>
      <c r="HDM3" s="40"/>
      <c r="HDN3" s="40"/>
      <c r="HDO3" s="40"/>
      <c r="HDP3" s="40"/>
      <c r="HDQ3" s="40"/>
      <c r="HDR3" s="40"/>
      <c r="HDS3" s="40"/>
      <c r="HDT3" s="40"/>
      <c r="HDU3" s="40"/>
      <c r="HDV3" s="40"/>
      <c r="HDW3" s="40"/>
      <c r="HDX3" s="40"/>
      <c r="HDY3" s="40"/>
      <c r="HDZ3" s="40"/>
      <c r="HEA3" s="40"/>
      <c r="HEB3" s="40"/>
      <c r="HEC3" s="40"/>
      <c r="HED3" s="40"/>
      <c r="HEE3" s="40"/>
      <c r="HEF3" s="40"/>
      <c r="HEG3" s="40"/>
      <c r="HEH3" s="40"/>
      <c r="HEI3" s="40"/>
      <c r="HEJ3" s="40"/>
      <c r="HEK3" s="40"/>
      <c r="HEL3" s="40"/>
      <c r="HEM3" s="40"/>
      <c r="HEN3" s="40"/>
      <c r="HEO3" s="40"/>
      <c r="HEP3" s="40"/>
      <c r="HEQ3" s="40"/>
      <c r="HER3" s="40"/>
      <c r="HES3" s="40"/>
      <c r="HET3" s="40"/>
      <c r="HEU3" s="40"/>
      <c r="HEV3" s="40"/>
      <c r="HEW3" s="40"/>
      <c r="HEX3" s="40"/>
      <c r="HEY3" s="40"/>
      <c r="HEZ3" s="40"/>
      <c r="HFA3" s="40"/>
      <c r="HFB3" s="40"/>
      <c r="HFC3" s="40"/>
      <c r="HFD3" s="40"/>
      <c r="HFE3" s="40"/>
      <c r="HFF3" s="40"/>
      <c r="HFG3" s="40"/>
      <c r="HFH3" s="40"/>
      <c r="HFI3" s="40"/>
      <c r="HFJ3" s="40"/>
      <c r="HFK3" s="40"/>
      <c r="HFL3" s="40"/>
      <c r="HFM3" s="40"/>
      <c r="HFN3" s="40"/>
      <c r="HFO3" s="40"/>
      <c r="HFP3" s="40"/>
      <c r="HFQ3" s="40"/>
      <c r="HFR3" s="40"/>
      <c r="HFS3" s="40"/>
      <c r="HFT3" s="40"/>
      <c r="HFU3" s="40"/>
      <c r="HFV3" s="40"/>
      <c r="HFW3" s="40"/>
      <c r="HFX3" s="40"/>
      <c r="HFY3" s="40"/>
      <c r="HFZ3" s="40"/>
      <c r="HGA3" s="40"/>
      <c r="HGB3" s="40"/>
      <c r="HGC3" s="40"/>
      <c r="HGD3" s="40"/>
      <c r="HGE3" s="40"/>
      <c r="HGF3" s="40"/>
      <c r="HGG3" s="40"/>
      <c r="HGH3" s="40"/>
      <c r="HGI3" s="40"/>
      <c r="HGJ3" s="40"/>
      <c r="HGK3" s="40"/>
      <c r="HGL3" s="40"/>
      <c r="HGM3" s="40"/>
      <c r="HGN3" s="40"/>
      <c r="HGO3" s="40"/>
      <c r="HGP3" s="40"/>
      <c r="HGQ3" s="40"/>
      <c r="HGR3" s="40"/>
      <c r="HGS3" s="40"/>
      <c r="HGT3" s="40"/>
      <c r="HGU3" s="40"/>
      <c r="HGV3" s="40"/>
      <c r="HGW3" s="40"/>
      <c r="HGX3" s="40"/>
      <c r="HGY3" s="40"/>
      <c r="HGZ3" s="40"/>
      <c r="HHA3" s="40"/>
      <c r="HHB3" s="40"/>
      <c r="HHC3" s="40"/>
      <c r="HHD3" s="40"/>
      <c r="HHE3" s="40"/>
      <c r="HHF3" s="40"/>
      <c r="HHG3" s="40"/>
      <c r="HHH3" s="40"/>
      <c r="HHI3" s="40"/>
      <c r="HHJ3" s="40"/>
      <c r="HHK3" s="40"/>
      <c r="HHL3" s="40"/>
      <c r="HHM3" s="40"/>
      <c r="HHN3" s="40"/>
      <c r="HHO3" s="40"/>
      <c r="HHP3" s="40"/>
      <c r="HHQ3" s="40"/>
      <c r="HHR3" s="40"/>
      <c r="HHS3" s="40"/>
      <c r="HHT3" s="40"/>
      <c r="HHU3" s="40"/>
      <c r="HHV3" s="40"/>
      <c r="HHW3" s="40"/>
      <c r="HHX3" s="40"/>
      <c r="HHY3" s="40"/>
      <c r="HHZ3" s="40"/>
      <c r="HIA3" s="40"/>
      <c r="HIB3" s="40"/>
      <c r="HIC3" s="40"/>
      <c r="HID3" s="40"/>
      <c r="HIE3" s="40"/>
      <c r="HIF3" s="40"/>
      <c r="HIG3" s="40"/>
      <c r="HIH3" s="40"/>
      <c r="HII3" s="40"/>
      <c r="HIJ3" s="40"/>
      <c r="HIK3" s="40"/>
      <c r="HIL3" s="40"/>
      <c r="HIM3" s="40"/>
      <c r="HIN3" s="40"/>
      <c r="HIO3" s="40"/>
      <c r="HIP3" s="40"/>
      <c r="HIQ3" s="40"/>
      <c r="HIR3" s="40"/>
      <c r="HIS3" s="40"/>
      <c r="HIT3" s="40"/>
      <c r="HIU3" s="40"/>
      <c r="HIV3" s="40"/>
      <c r="HIW3" s="40"/>
      <c r="HIX3" s="40"/>
      <c r="HIY3" s="40"/>
      <c r="HIZ3" s="40"/>
      <c r="HJA3" s="40"/>
      <c r="HJB3" s="40"/>
      <c r="HJC3" s="40"/>
      <c r="HJD3" s="40"/>
      <c r="HJE3" s="40"/>
      <c r="HJF3" s="40"/>
      <c r="HJG3" s="40"/>
      <c r="HJH3" s="40"/>
      <c r="HJI3" s="40"/>
      <c r="HJJ3" s="40"/>
      <c r="HJK3" s="40"/>
      <c r="HJL3" s="40"/>
      <c r="HJM3" s="40"/>
      <c r="HJN3" s="40"/>
      <c r="HJO3" s="40"/>
      <c r="HJP3" s="40"/>
      <c r="HJQ3" s="40"/>
      <c r="HJR3" s="40"/>
      <c r="HJS3" s="40"/>
      <c r="HJT3" s="40"/>
      <c r="HJU3" s="40"/>
      <c r="HJV3" s="40"/>
      <c r="HJW3" s="40"/>
      <c r="HJX3" s="40"/>
      <c r="HJY3" s="40"/>
      <c r="HJZ3" s="40"/>
      <c r="HKA3" s="40"/>
      <c r="HKB3" s="40"/>
      <c r="HKC3" s="40"/>
      <c r="HKD3" s="40"/>
      <c r="HKE3" s="40"/>
      <c r="HKF3" s="40"/>
      <c r="HKG3" s="40"/>
      <c r="HKH3" s="40"/>
      <c r="HKI3" s="40"/>
      <c r="HKJ3" s="40"/>
      <c r="HKK3" s="40"/>
      <c r="HKL3" s="40"/>
      <c r="HKM3" s="40"/>
      <c r="HKN3" s="40"/>
      <c r="HKO3" s="40"/>
      <c r="HKP3" s="40"/>
      <c r="HKQ3" s="40"/>
      <c r="HKR3" s="40"/>
      <c r="HKS3" s="40"/>
      <c r="HKT3" s="40"/>
      <c r="HKU3" s="40"/>
      <c r="HKV3" s="40"/>
      <c r="HKW3" s="40"/>
      <c r="HKX3" s="40"/>
      <c r="HKY3" s="40"/>
      <c r="HKZ3" s="40"/>
      <c r="HLA3" s="40"/>
      <c r="HLB3" s="40"/>
      <c r="HLC3" s="40"/>
      <c r="HLD3" s="40"/>
      <c r="HLE3" s="40"/>
      <c r="HLF3" s="40"/>
      <c r="HLG3" s="40"/>
      <c r="HLH3" s="40"/>
      <c r="HLI3" s="40"/>
      <c r="HLJ3" s="40"/>
      <c r="HLK3" s="40"/>
      <c r="HLL3" s="40"/>
      <c r="HLM3" s="40"/>
      <c r="HLN3" s="40"/>
      <c r="HLO3" s="40"/>
      <c r="HLP3" s="40"/>
      <c r="HLQ3" s="40"/>
      <c r="HLR3" s="40"/>
      <c r="HLS3" s="40"/>
      <c r="HLT3" s="40"/>
      <c r="HLU3" s="40"/>
      <c r="HLV3" s="40"/>
      <c r="HLW3" s="40"/>
      <c r="HLX3" s="40"/>
      <c r="HLY3" s="40"/>
      <c r="HLZ3" s="40"/>
      <c r="HMA3" s="40"/>
      <c r="HMB3" s="40"/>
      <c r="HMC3" s="40"/>
      <c r="HMD3" s="40"/>
      <c r="HME3" s="40"/>
      <c r="HMF3" s="40"/>
      <c r="HMG3" s="40"/>
      <c r="HMH3" s="40"/>
      <c r="HMI3" s="40"/>
      <c r="HMJ3" s="40"/>
      <c r="HMK3" s="40"/>
      <c r="HML3" s="40"/>
      <c r="HMM3" s="40"/>
      <c r="HMN3" s="40"/>
      <c r="HMO3" s="40"/>
      <c r="HMP3" s="40"/>
      <c r="HMQ3" s="40"/>
      <c r="HMR3" s="40"/>
      <c r="HMS3" s="40"/>
      <c r="HMT3" s="40"/>
      <c r="HMU3" s="40"/>
      <c r="HMV3" s="40"/>
      <c r="HMW3" s="40"/>
      <c r="HMX3" s="40"/>
      <c r="HMY3" s="40"/>
      <c r="HMZ3" s="40"/>
      <c r="HNA3" s="40"/>
      <c r="HNB3" s="40"/>
      <c r="HNC3" s="40"/>
      <c r="HND3" s="40"/>
      <c r="HNE3" s="40"/>
      <c r="HNF3" s="40"/>
      <c r="HNG3" s="40"/>
      <c r="HNH3" s="40"/>
      <c r="HNI3" s="40"/>
      <c r="HNJ3" s="40"/>
      <c r="HNK3" s="40"/>
      <c r="HNL3" s="40"/>
      <c r="HNM3" s="40"/>
      <c r="HNN3" s="40"/>
      <c r="HNO3" s="40"/>
      <c r="HNP3" s="40"/>
      <c r="HNQ3" s="40"/>
      <c r="HNR3" s="40"/>
      <c r="HNS3" s="40"/>
      <c r="HNT3" s="40"/>
      <c r="HNU3" s="40"/>
      <c r="HNV3" s="40"/>
      <c r="HNW3" s="40"/>
      <c r="HNX3" s="40"/>
      <c r="HNY3" s="40"/>
      <c r="HNZ3" s="40"/>
      <c r="HOA3" s="40"/>
      <c r="HOB3" s="40"/>
      <c r="HOC3" s="40"/>
      <c r="HOD3" s="40"/>
      <c r="HOE3" s="40"/>
      <c r="HOF3" s="40"/>
      <c r="HOG3" s="40"/>
      <c r="HOH3" s="40"/>
      <c r="HOI3" s="40"/>
      <c r="HOJ3" s="40"/>
      <c r="HOK3" s="40"/>
      <c r="HOL3" s="40"/>
      <c r="HOM3" s="40"/>
      <c r="HON3" s="40"/>
      <c r="HOO3" s="40"/>
      <c r="HOP3" s="40"/>
      <c r="HOQ3" s="40"/>
      <c r="HOR3" s="40"/>
      <c r="HOS3" s="40"/>
      <c r="HOT3" s="40"/>
      <c r="HOU3" s="40"/>
      <c r="HOV3" s="40"/>
      <c r="HOW3" s="40"/>
      <c r="HOX3" s="40"/>
      <c r="HOY3" s="40"/>
      <c r="HOZ3" s="40"/>
      <c r="HPA3" s="40"/>
      <c r="HPB3" s="40"/>
      <c r="HPC3" s="40"/>
      <c r="HPD3" s="40"/>
      <c r="HPE3" s="40"/>
      <c r="HPF3" s="40"/>
      <c r="HPG3" s="40"/>
      <c r="HPH3" s="40"/>
      <c r="HPI3" s="40"/>
      <c r="HPJ3" s="40"/>
      <c r="HPK3" s="40"/>
      <c r="HPL3" s="40"/>
      <c r="HPM3" s="40"/>
      <c r="HPN3" s="40"/>
      <c r="HPO3" s="40"/>
      <c r="HPP3" s="40"/>
      <c r="HPQ3" s="40"/>
      <c r="HPR3" s="40"/>
      <c r="HPS3" s="40"/>
      <c r="HPT3" s="40"/>
      <c r="HPU3" s="40"/>
      <c r="HPV3" s="40"/>
      <c r="HPW3" s="40"/>
      <c r="HPX3" s="40"/>
      <c r="HPY3" s="40"/>
      <c r="HPZ3" s="40"/>
      <c r="HQA3" s="40"/>
      <c r="HQB3" s="40"/>
      <c r="HQC3" s="40"/>
      <c r="HQD3" s="40"/>
      <c r="HQE3" s="40"/>
      <c r="HQF3" s="40"/>
      <c r="HQG3" s="40"/>
      <c r="HQH3" s="40"/>
      <c r="HQI3" s="40"/>
      <c r="HQJ3" s="40"/>
      <c r="HQK3" s="40"/>
      <c r="HQL3" s="40"/>
      <c r="HQM3" s="40"/>
      <c r="HQN3" s="40"/>
      <c r="HQO3" s="40"/>
      <c r="HQP3" s="40"/>
      <c r="HQQ3" s="40"/>
      <c r="HQR3" s="40"/>
      <c r="HQS3" s="40"/>
      <c r="HQT3" s="40"/>
      <c r="HQU3" s="40"/>
      <c r="HQV3" s="40"/>
      <c r="HQW3" s="40"/>
      <c r="HQX3" s="40"/>
      <c r="HQY3" s="40"/>
      <c r="HQZ3" s="40"/>
      <c r="HRA3" s="40"/>
      <c r="HRB3" s="40"/>
      <c r="HRC3" s="40"/>
      <c r="HRD3" s="40"/>
      <c r="HRE3" s="40"/>
      <c r="HRF3" s="40"/>
      <c r="HRG3" s="40"/>
      <c r="HRH3" s="40"/>
      <c r="HRI3" s="40"/>
      <c r="HRJ3" s="40"/>
      <c r="HRK3" s="40"/>
      <c r="HRL3" s="40"/>
      <c r="HRM3" s="40"/>
      <c r="HRN3" s="40"/>
      <c r="HRO3" s="40"/>
      <c r="HRP3" s="40"/>
      <c r="HRQ3" s="40"/>
      <c r="HRR3" s="40"/>
      <c r="HRS3" s="40"/>
      <c r="HRT3" s="40"/>
      <c r="HRU3" s="40"/>
      <c r="HRV3" s="40"/>
      <c r="HRW3" s="40"/>
      <c r="HRX3" s="40"/>
      <c r="HRY3" s="40"/>
      <c r="HRZ3" s="40"/>
      <c r="HSA3" s="40"/>
      <c r="HSB3" s="40"/>
      <c r="HSC3" s="40"/>
      <c r="HSD3" s="40"/>
      <c r="HSE3" s="40"/>
      <c r="HSF3" s="40"/>
      <c r="HSG3" s="40"/>
      <c r="HSH3" s="40"/>
      <c r="HSI3" s="40"/>
      <c r="HSJ3" s="40"/>
      <c r="HSK3" s="40"/>
      <c r="HSL3" s="40"/>
      <c r="HSM3" s="40"/>
      <c r="HSN3" s="40"/>
      <c r="HSO3" s="40"/>
      <c r="HSP3" s="40"/>
      <c r="HSQ3" s="40"/>
      <c r="HSR3" s="40"/>
      <c r="HSS3" s="40"/>
      <c r="HST3" s="40"/>
      <c r="HSU3" s="40"/>
      <c r="HSV3" s="40"/>
      <c r="HSW3" s="40"/>
      <c r="HSX3" s="40"/>
      <c r="HSY3" s="40"/>
      <c r="HSZ3" s="40"/>
      <c r="HTA3" s="40"/>
      <c r="HTB3" s="40"/>
      <c r="HTC3" s="40"/>
      <c r="HTD3" s="40"/>
      <c r="HTE3" s="40"/>
      <c r="HTF3" s="40"/>
      <c r="HTG3" s="40"/>
      <c r="HTH3" s="40"/>
      <c r="HTI3" s="40"/>
      <c r="HTJ3" s="40"/>
      <c r="HTK3" s="40"/>
      <c r="HTL3" s="40"/>
      <c r="HTM3" s="40"/>
      <c r="HTN3" s="40"/>
      <c r="HTO3" s="40"/>
      <c r="HTP3" s="40"/>
      <c r="HTQ3" s="40"/>
      <c r="HTR3" s="40"/>
      <c r="HTS3" s="40"/>
      <c r="HTT3" s="40"/>
      <c r="HTU3" s="40"/>
      <c r="HTV3" s="40"/>
      <c r="HTW3" s="40"/>
      <c r="HTX3" s="40"/>
      <c r="HTY3" s="40"/>
      <c r="HTZ3" s="40"/>
      <c r="HUA3" s="40"/>
      <c r="HUB3" s="40"/>
      <c r="HUC3" s="40"/>
      <c r="HUD3" s="40"/>
      <c r="HUE3" s="40"/>
      <c r="HUF3" s="40"/>
      <c r="HUG3" s="40"/>
      <c r="HUH3" s="40"/>
      <c r="HUI3" s="40"/>
      <c r="HUJ3" s="40"/>
      <c r="HUK3" s="40"/>
      <c r="HUL3" s="40"/>
      <c r="HUM3" s="40"/>
      <c r="HUN3" s="40"/>
      <c r="HUO3" s="40"/>
      <c r="HUP3" s="40"/>
      <c r="HUQ3" s="40"/>
      <c r="HUR3" s="40"/>
      <c r="HUS3" s="40"/>
      <c r="HUT3" s="40"/>
      <c r="HUU3" s="40"/>
      <c r="HUV3" s="40"/>
      <c r="HUW3" s="40"/>
      <c r="HUX3" s="40"/>
      <c r="HUY3" s="40"/>
      <c r="HUZ3" s="40"/>
      <c r="HVA3" s="40"/>
      <c r="HVB3" s="40"/>
      <c r="HVC3" s="40"/>
      <c r="HVD3" s="40"/>
      <c r="HVE3" s="40"/>
      <c r="HVF3" s="40"/>
      <c r="HVG3" s="40"/>
      <c r="HVH3" s="40"/>
      <c r="HVI3" s="40"/>
      <c r="HVJ3" s="40"/>
      <c r="HVK3" s="40"/>
      <c r="HVL3" s="40"/>
      <c r="HVM3" s="40"/>
      <c r="HVN3" s="40"/>
      <c r="HVO3" s="40"/>
      <c r="HVP3" s="40"/>
      <c r="HVQ3" s="40"/>
      <c r="HVR3" s="40"/>
      <c r="HVS3" s="40"/>
      <c r="HVT3" s="40"/>
      <c r="HVU3" s="40"/>
      <c r="HVV3" s="40"/>
      <c r="HVW3" s="40"/>
      <c r="HVX3" s="40"/>
      <c r="HVY3" s="40"/>
      <c r="HVZ3" s="40"/>
      <c r="HWA3" s="40"/>
      <c r="HWB3" s="40"/>
      <c r="HWC3" s="40"/>
      <c r="HWD3" s="40"/>
      <c r="HWE3" s="40"/>
      <c r="HWF3" s="40"/>
      <c r="HWG3" s="40"/>
      <c r="HWH3" s="40"/>
      <c r="HWI3" s="40"/>
      <c r="HWJ3" s="40"/>
      <c r="HWK3" s="40"/>
      <c r="HWL3" s="40"/>
      <c r="HWM3" s="40"/>
      <c r="HWN3" s="40"/>
      <c r="HWO3" s="40"/>
      <c r="HWP3" s="40"/>
      <c r="HWQ3" s="40"/>
      <c r="HWR3" s="40"/>
      <c r="HWS3" s="40"/>
      <c r="HWT3" s="40"/>
      <c r="HWU3" s="40"/>
      <c r="HWV3" s="40"/>
      <c r="HWW3" s="40"/>
      <c r="HWX3" s="40"/>
      <c r="HWY3" s="40"/>
      <c r="HWZ3" s="40"/>
      <c r="HXA3" s="40"/>
      <c r="HXB3" s="40"/>
      <c r="HXC3" s="40"/>
      <c r="HXD3" s="40"/>
      <c r="HXE3" s="40"/>
      <c r="HXF3" s="40"/>
      <c r="HXG3" s="40"/>
      <c r="HXH3" s="40"/>
      <c r="HXI3" s="40"/>
      <c r="HXJ3" s="40"/>
      <c r="HXK3" s="40"/>
      <c r="HXL3" s="40"/>
      <c r="HXM3" s="40"/>
      <c r="HXN3" s="40"/>
      <c r="HXO3" s="40"/>
      <c r="HXP3" s="40"/>
      <c r="HXQ3" s="40"/>
      <c r="HXR3" s="40"/>
      <c r="HXS3" s="40"/>
      <c r="HXT3" s="40"/>
      <c r="HXU3" s="40"/>
      <c r="HXV3" s="40"/>
      <c r="HXW3" s="40"/>
      <c r="HXX3" s="40"/>
      <c r="HXY3" s="40"/>
      <c r="HXZ3" s="40"/>
      <c r="HYA3" s="40"/>
      <c r="HYB3" s="40"/>
      <c r="HYC3" s="40"/>
      <c r="HYD3" s="40"/>
      <c r="HYE3" s="40"/>
      <c r="HYF3" s="40"/>
      <c r="HYG3" s="40"/>
      <c r="HYH3" s="40"/>
      <c r="HYI3" s="40"/>
      <c r="HYJ3" s="40"/>
      <c r="HYK3" s="40"/>
      <c r="HYL3" s="40"/>
      <c r="HYM3" s="40"/>
      <c r="HYN3" s="40"/>
      <c r="HYO3" s="40"/>
      <c r="HYP3" s="40"/>
      <c r="HYQ3" s="40"/>
      <c r="HYR3" s="40"/>
      <c r="HYS3" s="40"/>
      <c r="HYT3" s="40"/>
      <c r="HYU3" s="40"/>
      <c r="HYV3" s="40"/>
      <c r="HYW3" s="40"/>
      <c r="HYX3" s="40"/>
      <c r="HYY3" s="40"/>
      <c r="HYZ3" s="40"/>
      <c r="HZA3" s="40"/>
      <c r="HZB3" s="40"/>
      <c r="HZC3" s="40"/>
      <c r="HZD3" s="40"/>
      <c r="HZE3" s="40"/>
      <c r="HZF3" s="40"/>
      <c r="HZG3" s="40"/>
      <c r="HZH3" s="40"/>
      <c r="HZI3" s="40"/>
      <c r="HZJ3" s="40"/>
      <c r="HZK3" s="40"/>
      <c r="HZL3" s="40"/>
      <c r="HZM3" s="40"/>
      <c r="HZN3" s="40"/>
      <c r="HZO3" s="40"/>
      <c r="HZP3" s="40"/>
      <c r="HZQ3" s="40"/>
      <c r="HZR3" s="40"/>
      <c r="HZS3" s="40"/>
      <c r="HZT3" s="40"/>
      <c r="HZU3" s="40"/>
      <c r="HZV3" s="40"/>
      <c r="HZW3" s="40"/>
      <c r="HZX3" s="40"/>
      <c r="HZY3" s="40"/>
      <c r="HZZ3" s="40"/>
      <c r="IAA3" s="40"/>
      <c r="IAB3" s="40"/>
      <c r="IAC3" s="40"/>
      <c r="IAD3" s="40"/>
      <c r="IAE3" s="40"/>
      <c r="IAF3" s="40"/>
      <c r="IAG3" s="40"/>
      <c r="IAH3" s="40"/>
      <c r="IAI3" s="40"/>
      <c r="IAJ3" s="40"/>
      <c r="IAK3" s="40"/>
      <c r="IAL3" s="40"/>
      <c r="IAM3" s="40"/>
      <c r="IAN3" s="40"/>
      <c r="IAO3" s="40"/>
      <c r="IAP3" s="40"/>
      <c r="IAQ3" s="40"/>
      <c r="IAR3" s="40"/>
      <c r="IAS3" s="40"/>
      <c r="IAT3" s="40"/>
      <c r="IAU3" s="40"/>
      <c r="IAV3" s="40"/>
      <c r="IAW3" s="40"/>
      <c r="IAX3" s="40"/>
      <c r="IAY3" s="40"/>
      <c r="IAZ3" s="40"/>
      <c r="IBA3" s="40"/>
      <c r="IBB3" s="40"/>
      <c r="IBC3" s="40"/>
      <c r="IBD3" s="40"/>
      <c r="IBE3" s="40"/>
      <c r="IBF3" s="40"/>
      <c r="IBG3" s="40"/>
      <c r="IBH3" s="40"/>
      <c r="IBI3" s="40"/>
      <c r="IBJ3" s="40"/>
      <c r="IBK3" s="40"/>
      <c r="IBL3" s="40"/>
      <c r="IBM3" s="40"/>
      <c r="IBN3" s="40"/>
      <c r="IBO3" s="40"/>
      <c r="IBP3" s="40"/>
      <c r="IBQ3" s="40"/>
      <c r="IBR3" s="40"/>
      <c r="IBS3" s="40"/>
      <c r="IBT3" s="40"/>
      <c r="IBU3" s="40"/>
      <c r="IBV3" s="40"/>
      <c r="IBW3" s="40"/>
      <c r="IBX3" s="40"/>
      <c r="IBY3" s="40"/>
      <c r="IBZ3" s="40"/>
      <c r="ICA3" s="40"/>
      <c r="ICB3" s="40"/>
      <c r="ICC3" s="40"/>
      <c r="ICD3" s="40"/>
      <c r="ICE3" s="40"/>
      <c r="ICF3" s="40"/>
      <c r="ICG3" s="40"/>
      <c r="ICH3" s="40"/>
      <c r="ICI3" s="40"/>
      <c r="ICJ3" s="40"/>
      <c r="ICK3" s="40"/>
      <c r="ICL3" s="40"/>
      <c r="ICM3" s="40"/>
      <c r="ICN3" s="40"/>
      <c r="ICO3" s="40"/>
      <c r="ICP3" s="40"/>
      <c r="ICQ3" s="40"/>
      <c r="ICR3" s="40"/>
      <c r="ICS3" s="40"/>
      <c r="ICT3" s="40"/>
      <c r="ICU3" s="40"/>
      <c r="ICV3" s="40"/>
      <c r="ICW3" s="40"/>
      <c r="ICX3" s="40"/>
      <c r="ICY3" s="40"/>
      <c r="ICZ3" s="40"/>
      <c r="IDA3" s="40"/>
      <c r="IDB3" s="40"/>
      <c r="IDC3" s="40"/>
      <c r="IDD3" s="40"/>
      <c r="IDE3" s="40"/>
      <c r="IDF3" s="40"/>
      <c r="IDG3" s="40"/>
      <c r="IDH3" s="40"/>
      <c r="IDI3" s="40"/>
      <c r="IDJ3" s="40"/>
      <c r="IDK3" s="40"/>
      <c r="IDL3" s="40"/>
      <c r="IDM3" s="40"/>
      <c r="IDN3" s="40"/>
      <c r="IDO3" s="40"/>
      <c r="IDP3" s="40"/>
      <c r="IDQ3" s="40"/>
      <c r="IDR3" s="40"/>
      <c r="IDS3" s="40"/>
      <c r="IDT3" s="40"/>
      <c r="IDU3" s="40"/>
      <c r="IDV3" s="40"/>
      <c r="IDW3" s="40"/>
      <c r="IDX3" s="40"/>
      <c r="IDY3" s="40"/>
      <c r="IDZ3" s="40"/>
      <c r="IEA3" s="40"/>
      <c r="IEB3" s="40"/>
      <c r="IEC3" s="40"/>
      <c r="IED3" s="40"/>
      <c r="IEE3" s="40"/>
      <c r="IEF3" s="40"/>
      <c r="IEG3" s="40"/>
      <c r="IEH3" s="40"/>
      <c r="IEI3" s="40"/>
      <c r="IEJ3" s="40"/>
      <c r="IEK3" s="40"/>
      <c r="IEL3" s="40"/>
      <c r="IEM3" s="40"/>
      <c r="IEN3" s="40"/>
      <c r="IEO3" s="40"/>
      <c r="IEP3" s="40"/>
      <c r="IEQ3" s="40"/>
      <c r="IER3" s="40"/>
      <c r="IES3" s="40"/>
      <c r="IET3" s="40"/>
      <c r="IEU3" s="40"/>
      <c r="IEV3" s="40"/>
      <c r="IEW3" s="40"/>
      <c r="IEX3" s="40"/>
      <c r="IEY3" s="40"/>
      <c r="IEZ3" s="40"/>
      <c r="IFA3" s="40"/>
      <c r="IFB3" s="40"/>
      <c r="IFC3" s="40"/>
      <c r="IFD3" s="40"/>
      <c r="IFE3" s="40"/>
      <c r="IFF3" s="40"/>
      <c r="IFG3" s="40"/>
      <c r="IFH3" s="40"/>
      <c r="IFI3" s="40"/>
      <c r="IFJ3" s="40"/>
      <c r="IFK3" s="40"/>
      <c r="IFL3" s="40"/>
      <c r="IFM3" s="40"/>
      <c r="IFN3" s="40"/>
      <c r="IFO3" s="40"/>
      <c r="IFP3" s="40"/>
      <c r="IFQ3" s="40"/>
      <c r="IFR3" s="40"/>
      <c r="IFS3" s="40"/>
      <c r="IFT3" s="40"/>
      <c r="IFU3" s="40"/>
      <c r="IFV3" s="40"/>
      <c r="IFW3" s="40"/>
      <c r="IFX3" s="40"/>
      <c r="IFY3" s="40"/>
      <c r="IFZ3" s="40"/>
      <c r="IGA3" s="40"/>
      <c r="IGB3" s="40"/>
      <c r="IGC3" s="40"/>
      <c r="IGD3" s="40"/>
      <c r="IGE3" s="40"/>
      <c r="IGF3" s="40"/>
      <c r="IGG3" s="40"/>
      <c r="IGH3" s="40"/>
      <c r="IGI3" s="40"/>
      <c r="IGJ3" s="40"/>
      <c r="IGK3" s="40"/>
      <c r="IGL3" s="40"/>
      <c r="IGM3" s="40"/>
      <c r="IGN3" s="40"/>
      <c r="IGO3" s="40"/>
      <c r="IGP3" s="40"/>
      <c r="IGQ3" s="40"/>
      <c r="IGR3" s="40"/>
      <c r="IGS3" s="40"/>
      <c r="IGT3" s="40"/>
      <c r="IGU3" s="40"/>
      <c r="IGV3" s="40"/>
      <c r="IGW3" s="40"/>
      <c r="IGX3" s="40"/>
      <c r="IGY3" s="40"/>
      <c r="IGZ3" s="40"/>
      <c r="IHA3" s="40"/>
      <c r="IHB3" s="40"/>
      <c r="IHC3" s="40"/>
      <c r="IHD3" s="40"/>
      <c r="IHE3" s="40"/>
      <c r="IHF3" s="40"/>
      <c r="IHG3" s="40"/>
      <c r="IHH3" s="40"/>
      <c r="IHI3" s="40"/>
      <c r="IHJ3" s="40"/>
      <c r="IHK3" s="40"/>
      <c r="IHL3" s="40"/>
      <c r="IHM3" s="40"/>
      <c r="IHN3" s="40"/>
      <c r="IHO3" s="40"/>
      <c r="IHP3" s="40"/>
      <c r="IHQ3" s="40"/>
      <c r="IHR3" s="40"/>
      <c r="IHS3" s="40"/>
      <c r="IHT3" s="40"/>
      <c r="IHU3" s="40"/>
      <c r="IHV3" s="40"/>
      <c r="IHW3" s="40"/>
      <c r="IHX3" s="40"/>
      <c r="IHY3" s="40"/>
      <c r="IHZ3" s="40"/>
      <c r="IIA3" s="40"/>
      <c r="IIB3" s="40"/>
      <c r="IIC3" s="40"/>
      <c r="IID3" s="40"/>
      <c r="IIE3" s="40"/>
      <c r="IIF3" s="40"/>
      <c r="IIG3" s="40"/>
      <c r="IIH3" s="40"/>
      <c r="III3" s="40"/>
      <c r="IIJ3" s="40"/>
      <c r="IIK3" s="40"/>
      <c r="IIL3" s="40"/>
      <c r="IIM3" s="40"/>
      <c r="IIN3" s="40"/>
      <c r="IIO3" s="40"/>
      <c r="IIP3" s="40"/>
      <c r="IIQ3" s="40"/>
      <c r="IIR3" s="40"/>
      <c r="IIS3" s="40"/>
      <c r="IIT3" s="40"/>
      <c r="IIU3" s="40"/>
      <c r="IIV3" s="40"/>
      <c r="IIW3" s="40"/>
      <c r="IIX3" s="40"/>
      <c r="IIY3" s="40"/>
      <c r="IIZ3" s="40"/>
      <c r="IJA3" s="40"/>
      <c r="IJB3" s="40"/>
      <c r="IJC3" s="40"/>
      <c r="IJD3" s="40"/>
      <c r="IJE3" s="40"/>
      <c r="IJF3" s="40"/>
      <c r="IJG3" s="40"/>
      <c r="IJH3" s="40"/>
      <c r="IJI3" s="40"/>
      <c r="IJJ3" s="40"/>
      <c r="IJK3" s="40"/>
      <c r="IJL3" s="40"/>
      <c r="IJM3" s="40"/>
      <c r="IJN3" s="40"/>
      <c r="IJO3" s="40"/>
      <c r="IJP3" s="40"/>
      <c r="IJQ3" s="40"/>
      <c r="IJR3" s="40"/>
      <c r="IJS3" s="40"/>
      <c r="IJT3" s="40"/>
      <c r="IJU3" s="40"/>
      <c r="IJV3" s="40"/>
      <c r="IJW3" s="40"/>
      <c r="IJX3" s="40"/>
      <c r="IJY3" s="40"/>
      <c r="IJZ3" s="40"/>
      <c r="IKA3" s="40"/>
      <c r="IKB3" s="40"/>
      <c r="IKC3" s="40"/>
      <c r="IKD3" s="40"/>
      <c r="IKE3" s="40"/>
      <c r="IKF3" s="40"/>
      <c r="IKG3" s="40"/>
      <c r="IKH3" s="40"/>
      <c r="IKI3" s="40"/>
      <c r="IKJ3" s="40"/>
      <c r="IKK3" s="40"/>
      <c r="IKL3" s="40"/>
      <c r="IKM3" s="40"/>
      <c r="IKN3" s="40"/>
      <c r="IKO3" s="40"/>
      <c r="IKP3" s="40"/>
      <c r="IKQ3" s="40"/>
      <c r="IKR3" s="40"/>
      <c r="IKS3" s="40"/>
      <c r="IKT3" s="40"/>
      <c r="IKU3" s="40"/>
      <c r="IKV3" s="40"/>
      <c r="IKW3" s="40"/>
      <c r="IKX3" s="40"/>
      <c r="IKY3" s="40"/>
      <c r="IKZ3" s="40"/>
      <c r="ILA3" s="40"/>
      <c r="ILB3" s="40"/>
      <c r="ILC3" s="40"/>
      <c r="ILD3" s="40"/>
      <c r="ILE3" s="40"/>
      <c r="ILF3" s="40"/>
      <c r="ILG3" s="40"/>
      <c r="ILH3" s="40"/>
      <c r="ILI3" s="40"/>
      <c r="ILJ3" s="40"/>
      <c r="ILK3" s="40"/>
      <c r="ILL3" s="40"/>
      <c r="ILM3" s="40"/>
      <c r="ILN3" s="40"/>
      <c r="ILO3" s="40"/>
      <c r="ILP3" s="40"/>
      <c r="ILQ3" s="40"/>
      <c r="ILR3" s="40"/>
      <c r="ILS3" s="40"/>
      <c r="ILT3" s="40"/>
      <c r="ILU3" s="40"/>
      <c r="ILV3" s="40"/>
      <c r="ILW3" s="40"/>
      <c r="ILX3" s="40"/>
      <c r="ILY3" s="40"/>
      <c r="ILZ3" s="40"/>
      <c r="IMA3" s="40"/>
      <c r="IMB3" s="40"/>
      <c r="IMC3" s="40"/>
      <c r="IMD3" s="40"/>
      <c r="IME3" s="40"/>
      <c r="IMF3" s="40"/>
      <c r="IMG3" s="40"/>
      <c r="IMH3" s="40"/>
      <c r="IMI3" s="40"/>
      <c r="IMJ3" s="40"/>
      <c r="IMK3" s="40"/>
      <c r="IML3" s="40"/>
      <c r="IMM3" s="40"/>
      <c r="IMN3" s="40"/>
      <c r="IMO3" s="40"/>
      <c r="IMP3" s="40"/>
      <c r="IMQ3" s="40"/>
      <c r="IMR3" s="40"/>
      <c r="IMS3" s="40"/>
      <c r="IMT3" s="40"/>
      <c r="IMU3" s="40"/>
      <c r="IMV3" s="40"/>
      <c r="IMW3" s="40"/>
      <c r="IMX3" s="40"/>
      <c r="IMY3" s="40"/>
      <c r="IMZ3" s="40"/>
      <c r="INA3" s="40"/>
      <c r="INB3" s="40"/>
      <c r="INC3" s="40"/>
      <c r="IND3" s="40"/>
      <c r="INE3" s="40"/>
      <c r="INF3" s="40"/>
      <c r="ING3" s="40"/>
      <c r="INH3" s="40"/>
      <c r="INI3" s="40"/>
      <c r="INJ3" s="40"/>
      <c r="INK3" s="40"/>
      <c r="INL3" s="40"/>
      <c r="INM3" s="40"/>
      <c r="INN3" s="40"/>
      <c r="INO3" s="40"/>
      <c r="INP3" s="40"/>
      <c r="INQ3" s="40"/>
      <c r="INR3" s="40"/>
      <c r="INS3" s="40"/>
      <c r="INT3" s="40"/>
      <c r="INU3" s="40"/>
      <c r="INV3" s="40"/>
      <c r="INW3" s="40"/>
      <c r="INX3" s="40"/>
      <c r="INY3" s="40"/>
      <c r="INZ3" s="40"/>
      <c r="IOA3" s="40"/>
      <c r="IOB3" s="40"/>
      <c r="IOC3" s="40"/>
      <c r="IOD3" s="40"/>
      <c r="IOE3" s="40"/>
      <c r="IOF3" s="40"/>
      <c r="IOG3" s="40"/>
      <c r="IOH3" s="40"/>
      <c r="IOI3" s="40"/>
      <c r="IOJ3" s="40"/>
      <c r="IOK3" s="40"/>
      <c r="IOL3" s="40"/>
      <c r="IOM3" s="40"/>
      <c r="ION3" s="40"/>
      <c r="IOO3" s="40"/>
      <c r="IOP3" s="40"/>
      <c r="IOQ3" s="40"/>
      <c r="IOR3" s="40"/>
      <c r="IOS3" s="40"/>
      <c r="IOT3" s="40"/>
      <c r="IOU3" s="40"/>
      <c r="IOV3" s="40"/>
      <c r="IOW3" s="40"/>
      <c r="IOX3" s="40"/>
      <c r="IOY3" s="40"/>
      <c r="IOZ3" s="40"/>
      <c r="IPA3" s="40"/>
      <c r="IPB3" s="40"/>
      <c r="IPC3" s="40"/>
      <c r="IPD3" s="40"/>
      <c r="IPE3" s="40"/>
      <c r="IPF3" s="40"/>
      <c r="IPG3" s="40"/>
      <c r="IPH3" s="40"/>
      <c r="IPI3" s="40"/>
      <c r="IPJ3" s="40"/>
      <c r="IPK3" s="40"/>
      <c r="IPL3" s="40"/>
      <c r="IPM3" s="40"/>
      <c r="IPN3" s="40"/>
      <c r="IPO3" s="40"/>
      <c r="IPP3" s="40"/>
      <c r="IPQ3" s="40"/>
      <c r="IPR3" s="40"/>
      <c r="IPS3" s="40"/>
      <c r="IPT3" s="40"/>
      <c r="IPU3" s="40"/>
      <c r="IPV3" s="40"/>
      <c r="IPW3" s="40"/>
      <c r="IPX3" s="40"/>
      <c r="IPY3" s="40"/>
      <c r="IPZ3" s="40"/>
      <c r="IQA3" s="40"/>
      <c r="IQB3" s="40"/>
      <c r="IQC3" s="40"/>
      <c r="IQD3" s="40"/>
      <c r="IQE3" s="40"/>
      <c r="IQF3" s="40"/>
      <c r="IQG3" s="40"/>
      <c r="IQH3" s="40"/>
      <c r="IQI3" s="40"/>
      <c r="IQJ3" s="40"/>
      <c r="IQK3" s="40"/>
      <c r="IQL3" s="40"/>
      <c r="IQM3" s="40"/>
      <c r="IQN3" s="40"/>
      <c r="IQO3" s="40"/>
      <c r="IQP3" s="40"/>
      <c r="IQQ3" s="40"/>
      <c r="IQR3" s="40"/>
      <c r="IQS3" s="40"/>
      <c r="IQT3" s="40"/>
      <c r="IQU3" s="40"/>
      <c r="IQV3" s="40"/>
      <c r="IQW3" s="40"/>
      <c r="IQX3" s="40"/>
      <c r="IQY3" s="40"/>
      <c r="IQZ3" s="40"/>
      <c r="IRA3" s="40"/>
      <c r="IRB3" s="40"/>
      <c r="IRC3" s="40"/>
      <c r="IRD3" s="40"/>
      <c r="IRE3" s="40"/>
      <c r="IRF3" s="40"/>
      <c r="IRG3" s="40"/>
      <c r="IRH3" s="40"/>
      <c r="IRI3" s="40"/>
      <c r="IRJ3" s="40"/>
      <c r="IRK3" s="40"/>
      <c r="IRL3" s="40"/>
      <c r="IRM3" s="40"/>
      <c r="IRN3" s="40"/>
      <c r="IRO3" s="40"/>
      <c r="IRP3" s="40"/>
      <c r="IRQ3" s="40"/>
      <c r="IRR3" s="40"/>
      <c r="IRS3" s="40"/>
      <c r="IRT3" s="40"/>
      <c r="IRU3" s="40"/>
      <c r="IRV3" s="40"/>
      <c r="IRW3" s="40"/>
      <c r="IRX3" s="40"/>
      <c r="IRY3" s="40"/>
      <c r="IRZ3" s="40"/>
      <c r="ISA3" s="40"/>
      <c r="ISB3" s="40"/>
      <c r="ISC3" s="40"/>
      <c r="ISD3" s="40"/>
      <c r="ISE3" s="40"/>
      <c r="ISF3" s="40"/>
      <c r="ISG3" s="40"/>
      <c r="ISH3" s="40"/>
      <c r="ISI3" s="40"/>
      <c r="ISJ3" s="40"/>
      <c r="ISK3" s="40"/>
      <c r="ISL3" s="40"/>
      <c r="ISM3" s="40"/>
      <c r="ISN3" s="40"/>
      <c r="ISO3" s="40"/>
      <c r="ISP3" s="40"/>
      <c r="ISQ3" s="40"/>
      <c r="ISR3" s="40"/>
      <c r="ISS3" s="40"/>
      <c r="IST3" s="40"/>
      <c r="ISU3" s="40"/>
      <c r="ISV3" s="40"/>
      <c r="ISW3" s="40"/>
      <c r="ISX3" s="40"/>
      <c r="ISY3" s="40"/>
      <c r="ISZ3" s="40"/>
      <c r="ITA3" s="40"/>
      <c r="ITB3" s="40"/>
      <c r="ITC3" s="40"/>
      <c r="ITD3" s="40"/>
      <c r="ITE3" s="40"/>
      <c r="ITF3" s="40"/>
      <c r="ITG3" s="40"/>
      <c r="ITH3" s="40"/>
      <c r="ITI3" s="40"/>
      <c r="ITJ3" s="40"/>
      <c r="ITK3" s="40"/>
      <c r="ITL3" s="40"/>
      <c r="ITM3" s="40"/>
      <c r="ITN3" s="40"/>
      <c r="ITO3" s="40"/>
      <c r="ITP3" s="40"/>
      <c r="ITQ3" s="40"/>
      <c r="ITR3" s="40"/>
      <c r="ITS3" s="40"/>
      <c r="ITT3" s="40"/>
      <c r="ITU3" s="40"/>
      <c r="ITV3" s="40"/>
      <c r="ITW3" s="40"/>
      <c r="ITX3" s="40"/>
      <c r="ITY3" s="40"/>
      <c r="ITZ3" s="40"/>
      <c r="IUA3" s="40"/>
      <c r="IUB3" s="40"/>
      <c r="IUC3" s="40"/>
      <c r="IUD3" s="40"/>
      <c r="IUE3" s="40"/>
      <c r="IUF3" s="40"/>
      <c r="IUG3" s="40"/>
      <c r="IUH3" s="40"/>
      <c r="IUI3" s="40"/>
      <c r="IUJ3" s="40"/>
      <c r="IUK3" s="40"/>
      <c r="IUL3" s="40"/>
      <c r="IUM3" s="40"/>
      <c r="IUN3" s="40"/>
      <c r="IUO3" s="40"/>
      <c r="IUP3" s="40"/>
      <c r="IUQ3" s="40"/>
      <c r="IUR3" s="40"/>
      <c r="IUS3" s="40"/>
      <c r="IUT3" s="40"/>
      <c r="IUU3" s="40"/>
      <c r="IUV3" s="40"/>
      <c r="IUW3" s="40"/>
      <c r="IUX3" s="40"/>
      <c r="IUY3" s="40"/>
      <c r="IUZ3" s="40"/>
      <c r="IVA3" s="40"/>
      <c r="IVB3" s="40"/>
      <c r="IVC3" s="40"/>
      <c r="IVD3" s="40"/>
      <c r="IVE3" s="40"/>
      <c r="IVF3" s="40"/>
      <c r="IVG3" s="40"/>
      <c r="IVH3" s="40"/>
      <c r="IVI3" s="40"/>
      <c r="IVJ3" s="40"/>
      <c r="IVK3" s="40"/>
      <c r="IVL3" s="40"/>
      <c r="IVM3" s="40"/>
      <c r="IVN3" s="40"/>
      <c r="IVO3" s="40"/>
      <c r="IVP3" s="40"/>
      <c r="IVQ3" s="40"/>
      <c r="IVR3" s="40"/>
      <c r="IVS3" s="40"/>
      <c r="IVT3" s="40"/>
      <c r="IVU3" s="40"/>
      <c r="IVV3" s="40"/>
      <c r="IVW3" s="40"/>
      <c r="IVX3" s="40"/>
      <c r="IVY3" s="40"/>
      <c r="IVZ3" s="40"/>
      <c r="IWA3" s="40"/>
      <c r="IWB3" s="40"/>
      <c r="IWC3" s="40"/>
      <c r="IWD3" s="40"/>
      <c r="IWE3" s="40"/>
      <c r="IWF3" s="40"/>
      <c r="IWG3" s="40"/>
      <c r="IWH3" s="40"/>
      <c r="IWI3" s="40"/>
      <c r="IWJ3" s="40"/>
      <c r="IWK3" s="40"/>
      <c r="IWL3" s="40"/>
      <c r="IWM3" s="40"/>
      <c r="IWN3" s="40"/>
      <c r="IWO3" s="40"/>
      <c r="IWP3" s="40"/>
      <c r="IWQ3" s="40"/>
      <c r="IWR3" s="40"/>
      <c r="IWS3" s="40"/>
      <c r="IWT3" s="40"/>
      <c r="IWU3" s="40"/>
      <c r="IWV3" s="40"/>
      <c r="IWW3" s="40"/>
      <c r="IWX3" s="40"/>
      <c r="IWY3" s="40"/>
      <c r="IWZ3" s="40"/>
      <c r="IXA3" s="40"/>
      <c r="IXB3" s="40"/>
      <c r="IXC3" s="40"/>
      <c r="IXD3" s="40"/>
      <c r="IXE3" s="40"/>
      <c r="IXF3" s="40"/>
      <c r="IXG3" s="40"/>
      <c r="IXH3" s="40"/>
      <c r="IXI3" s="40"/>
      <c r="IXJ3" s="40"/>
      <c r="IXK3" s="40"/>
      <c r="IXL3" s="40"/>
      <c r="IXM3" s="40"/>
      <c r="IXN3" s="40"/>
      <c r="IXO3" s="40"/>
      <c r="IXP3" s="40"/>
      <c r="IXQ3" s="40"/>
      <c r="IXR3" s="40"/>
      <c r="IXS3" s="40"/>
      <c r="IXT3" s="40"/>
      <c r="IXU3" s="40"/>
      <c r="IXV3" s="40"/>
      <c r="IXW3" s="40"/>
      <c r="IXX3" s="40"/>
      <c r="IXY3" s="40"/>
      <c r="IXZ3" s="40"/>
      <c r="IYA3" s="40"/>
      <c r="IYB3" s="40"/>
      <c r="IYC3" s="40"/>
      <c r="IYD3" s="40"/>
      <c r="IYE3" s="40"/>
      <c r="IYF3" s="40"/>
      <c r="IYG3" s="40"/>
      <c r="IYH3" s="40"/>
      <c r="IYI3" s="40"/>
      <c r="IYJ3" s="40"/>
      <c r="IYK3" s="40"/>
      <c r="IYL3" s="40"/>
      <c r="IYM3" s="40"/>
      <c r="IYN3" s="40"/>
      <c r="IYO3" s="40"/>
      <c r="IYP3" s="40"/>
      <c r="IYQ3" s="40"/>
      <c r="IYR3" s="40"/>
      <c r="IYS3" s="40"/>
      <c r="IYT3" s="40"/>
      <c r="IYU3" s="40"/>
      <c r="IYV3" s="40"/>
      <c r="IYW3" s="40"/>
      <c r="IYX3" s="40"/>
      <c r="IYY3" s="40"/>
      <c r="IYZ3" s="40"/>
      <c r="IZA3" s="40"/>
      <c r="IZB3" s="40"/>
      <c r="IZC3" s="40"/>
      <c r="IZD3" s="40"/>
      <c r="IZE3" s="40"/>
      <c r="IZF3" s="40"/>
      <c r="IZG3" s="40"/>
      <c r="IZH3" s="40"/>
      <c r="IZI3" s="40"/>
      <c r="IZJ3" s="40"/>
      <c r="IZK3" s="40"/>
      <c r="IZL3" s="40"/>
      <c r="IZM3" s="40"/>
      <c r="IZN3" s="40"/>
      <c r="IZO3" s="40"/>
      <c r="IZP3" s="40"/>
      <c r="IZQ3" s="40"/>
      <c r="IZR3" s="40"/>
      <c r="IZS3" s="40"/>
      <c r="IZT3" s="40"/>
      <c r="IZU3" s="40"/>
      <c r="IZV3" s="40"/>
      <c r="IZW3" s="40"/>
      <c r="IZX3" s="40"/>
      <c r="IZY3" s="40"/>
      <c r="IZZ3" s="40"/>
      <c r="JAA3" s="40"/>
      <c r="JAB3" s="40"/>
      <c r="JAC3" s="40"/>
      <c r="JAD3" s="40"/>
      <c r="JAE3" s="40"/>
      <c r="JAF3" s="40"/>
      <c r="JAG3" s="40"/>
      <c r="JAH3" s="40"/>
      <c r="JAI3" s="40"/>
      <c r="JAJ3" s="40"/>
      <c r="JAK3" s="40"/>
      <c r="JAL3" s="40"/>
      <c r="JAM3" s="40"/>
      <c r="JAN3" s="40"/>
      <c r="JAO3" s="40"/>
      <c r="JAP3" s="40"/>
      <c r="JAQ3" s="40"/>
      <c r="JAR3" s="40"/>
      <c r="JAS3" s="40"/>
      <c r="JAT3" s="40"/>
      <c r="JAU3" s="40"/>
      <c r="JAV3" s="40"/>
      <c r="JAW3" s="40"/>
      <c r="JAX3" s="40"/>
      <c r="JAY3" s="40"/>
      <c r="JAZ3" s="40"/>
      <c r="JBA3" s="40"/>
      <c r="JBB3" s="40"/>
      <c r="JBC3" s="40"/>
      <c r="JBD3" s="40"/>
      <c r="JBE3" s="40"/>
      <c r="JBF3" s="40"/>
      <c r="JBG3" s="40"/>
      <c r="JBH3" s="40"/>
      <c r="JBI3" s="40"/>
      <c r="JBJ3" s="40"/>
      <c r="JBK3" s="40"/>
      <c r="JBL3" s="40"/>
      <c r="JBM3" s="40"/>
      <c r="JBN3" s="40"/>
      <c r="JBO3" s="40"/>
      <c r="JBP3" s="40"/>
      <c r="JBQ3" s="40"/>
      <c r="JBR3" s="40"/>
      <c r="JBS3" s="40"/>
      <c r="JBT3" s="40"/>
      <c r="JBU3" s="40"/>
      <c r="JBV3" s="40"/>
      <c r="JBW3" s="40"/>
      <c r="JBX3" s="40"/>
      <c r="JBY3" s="40"/>
      <c r="JBZ3" s="40"/>
      <c r="JCA3" s="40"/>
      <c r="JCB3" s="40"/>
      <c r="JCC3" s="40"/>
      <c r="JCD3" s="40"/>
      <c r="JCE3" s="40"/>
      <c r="JCF3" s="40"/>
      <c r="JCG3" s="40"/>
      <c r="JCH3" s="40"/>
      <c r="JCI3" s="40"/>
      <c r="JCJ3" s="40"/>
      <c r="JCK3" s="40"/>
      <c r="JCL3" s="40"/>
      <c r="JCM3" s="40"/>
      <c r="JCN3" s="40"/>
      <c r="JCO3" s="40"/>
      <c r="JCP3" s="40"/>
      <c r="JCQ3" s="40"/>
      <c r="JCR3" s="40"/>
      <c r="JCS3" s="40"/>
      <c r="JCT3" s="40"/>
      <c r="JCU3" s="40"/>
      <c r="JCV3" s="40"/>
      <c r="JCW3" s="40"/>
      <c r="JCX3" s="40"/>
      <c r="JCY3" s="40"/>
      <c r="JCZ3" s="40"/>
      <c r="JDA3" s="40"/>
      <c r="JDB3" s="40"/>
      <c r="JDC3" s="40"/>
      <c r="JDD3" s="40"/>
      <c r="JDE3" s="40"/>
      <c r="JDF3" s="40"/>
      <c r="JDG3" s="40"/>
      <c r="JDH3" s="40"/>
      <c r="JDI3" s="40"/>
      <c r="JDJ3" s="40"/>
      <c r="JDK3" s="40"/>
      <c r="JDL3" s="40"/>
      <c r="JDM3" s="40"/>
      <c r="JDN3" s="40"/>
      <c r="JDO3" s="40"/>
      <c r="JDP3" s="40"/>
      <c r="JDQ3" s="40"/>
      <c r="JDR3" s="40"/>
      <c r="JDS3" s="40"/>
      <c r="JDT3" s="40"/>
      <c r="JDU3" s="40"/>
      <c r="JDV3" s="40"/>
      <c r="JDW3" s="40"/>
      <c r="JDX3" s="40"/>
      <c r="JDY3" s="40"/>
      <c r="JDZ3" s="40"/>
      <c r="JEA3" s="40"/>
      <c r="JEB3" s="40"/>
      <c r="JEC3" s="40"/>
      <c r="JED3" s="40"/>
      <c r="JEE3" s="40"/>
      <c r="JEF3" s="40"/>
      <c r="JEG3" s="40"/>
      <c r="JEH3" s="40"/>
      <c r="JEI3" s="40"/>
      <c r="JEJ3" s="40"/>
      <c r="JEK3" s="40"/>
      <c r="JEL3" s="40"/>
      <c r="JEM3" s="40"/>
      <c r="JEN3" s="40"/>
      <c r="JEO3" s="40"/>
      <c r="JEP3" s="40"/>
      <c r="JEQ3" s="40"/>
      <c r="JER3" s="40"/>
      <c r="JES3" s="40"/>
      <c r="JET3" s="40"/>
      <c r="JEU3" s="40"/>
      <c r="JEV3" s="40"/>
      <c r="JEW3" s="40"/>
      <c r="JEX3" s="40"/>
      <c r="JEY3" s="40"/>
      <c r="JEZ3" s="40"/>
      <c r="JFA3" s="40"/>
      <c r="JFB3" s="40"/>
      <c r="JFC3" s="40"/>
      <c r="JFD3" s="40"/>
      <c r="JFE3" s="40"/>
      <c r="JFF3" s="40"/>
      <c r="JFG3" s="40"/>
      <c r="JFH3" s="40"/>
      <c r="JFI3" s="40"/>
      <c r="JFJ3" s="40"/>
      <c r="JFK3" s="40"/>
      <c r="JFL3" s="40"/>
      <c r="JFM3" s="40"/>
      <c r="JFN3" s="40"/>
      <c r="JFO3" s="40"/>
      <c r="JFP3" s="40"/>
      <c r="JFQ3" s="40"/>
      <c r="JFR3" s="40"/>
      <c r="JFS3" s="40"/>
      <c r="JFT3" s="40"/>
      <c r="JFU3" s="40"/>
      <c r="JFV3" s="40"/>
      <c r="JFW3" s="40"/>
      <c r="JFX3" s="40"/>
      <c r="JFY3" s="40"/>
      <c r="JFZ3" s="40"/>
      <c r="JGA3" s="40"/>
      <c r="JGB3" s="40"/>
      <c r="JGC3" s="40"/>
      <c r="JGD3" s="40"/>
      <c r="JGE3" s="40"/>
      <c r="JGF3" s="40"/>
      <c r="JGG3" s="40"/>
      <c r="JGH3" s="40"/>
      <c r="JGI3" s="40"/>
      <c r="JGJ3" s="40"/>
      <c r="JGK3" s="40"/>
      <c r="JGL3" s="40"/>
      <c r="JGM3" s="40"/>
      <c r="JGN3" s="40"/>
      <c r="JGO3" s="40"/>
      <c r="JGP3" s="40"/>
      <c r="JGQ3" s="40"/>
      <c r="JGR3" s="40"/>
      <c r="JGS3" s="40"/>
      <c r="JGT3" s="40"/>
      <c r="JGU3" s="40"/>
      <c r="JGV3" s="40"/>
      <c r="JGW3" s="40"/>
      <c r="JGX3" s="40"/>
      <c r="JGY3" s="40"/>
      <c r="JGZ3" s="40"/>
      <c r="JHA3" s="40"/>
      <c r="JHB3" s="40"/>
      <c r="JHC3" s="40"/>
      <c r="JHD3" s="40"/>
      <c r="JHE3" s="40"/>
      <c r="JHF3" s="40"/>
      <c r="JHG3" s="40"/>
      <c r="JHH3" s="40"/>
      <c r="JHI3" s="40"/>
      <c r="JHJ3" s="40"/>
      <c r="JHK3" s="40"/>
      <c r="JHL3" s="40"/>
      <c r="JHM3" s="40"/>
      <c r="JHN3" s="40"/>
      <c r="JHO3" s="40"/>
      <c r="JHP3" s="40"/>
      <c r="JHQ3" s="40"/>
      <c r="JHR3" s="40"/>
      <c r="JHS3" s="40"/>
      <c r="JHT3" s="40"/>
      <c r="JHU3" s="40"/>
      <c r="JHV3" s="40"/>
      <c r="JHW3" s="40"/>
      <c r="JHX3" s="40"/>
      <c r="JHY3" s="40"/>
      <c r="JHZ3" s="40"/>
      <c r="JIA3" s="40"/>
      <c r="JIB3" s="40"/>
      <c r="JIC3" s="40"/>
      <c r="JID3" s="40"/>
      <c r="JIE3" s="40"/>
      <c r="JIF3" s="40"/>
      <c r="JIG3" s="40"/>
      <c r="JIH3" s="40"/>
      <c r="JII3" s="40"/>
      <c r="JIJ3" s="40"/>
      <c r="JIK3" s="40"/>
      <c r="JIL3" s="40"/>
      <c r="JIM3" s="40"/>
      <c r="JIN3" s="40"/>
      <c r="JIO3" s="40"/>
      <c r="JIP3" s="40"/>
      <c r="JIQ3" s="40"/>
      <c r="JIR3" s="40"/>
      <c r="JIS3" s="40"/>
      <c r="JIT3" s="40"/>
      <c r="JIU3" s="40"/>
      <c r="JIV3" s="40"/>
      <c r="JIW3" s="40"/>
      <c r="JIX3" s="40"/>
      <c r="JIY3" s="40"/>
      <c r="JIZ3" s="40"/>
      <c r="JJA3" s="40"/>
      <c r="JJB3" s="40"/>
      <c r="JJC3" s="40"/>
      <c r="JJD3" s="40"/>
      <c r="JJE3" s="40"/>
      <c r="JJF3" s="40"/>
      <c r="JJG3" s="40"/>
      <c r="JJH3" s="40"/>
      <c r="JJI3" s="40"/>
      <c r="JJJ3" s="40"/>
      <c r="JJK3" s="40"/>
      <c r="JJL3" s="40"/>
      <c r="JJM3" s="40"/>
      <c r="JJN3" s="40"/>
      <c r="JJO3" s="40"/>
      <c r="JJP3" s="40"/>
      <c r="JJQ3" s="40"/>
      <c r="JJR3" s="40"/>
      <c r="JJS3" s="40"/>
      <c r="JJT3" s="40"/>
      <c r="JJU3" s="40"/>
      <c r="JJV3" s="40"/>
      <c r="JJW3" s="40"/>
      <c r="JJX3" s="40"/>
      <c r="JJY3" s="40"/>
      <c r="JJZ3" s="40"/>
      <c r="JKA3" s="40"/>
      <c r="JKB3" s="40"/>
      <c r="JKC3" s="40"/>
      <c r="JKD3" s="40"/>
      <c r="JKE3" s="40"/>
      <c r="JKF3" s="40"/>
      <c r="JKG3" s="40"/>
      <c r="JKH3" s="40"/>
      <c r="JKI3" s="40"/>
      <c r="JKJ3" s="40"/>
      <c r="JKK3" s="40"/>
      <c r="JKL3" s="40"/>
      <c r="JKM3" s="40"/>
      <c r="JKN3" s="40"/>
      <c r="JKO3" s="40"/>
      <c r="JKP3" s="40"/>
      <c r="JKQ3" s="40"/>
      <c r="JKR3" s="40"/>
      <c r="JKS3" s="40"/>
      <c r="JKT3" s="40"/>
      <c r="JKU3" s="40"/>
      <c r="JKV3" s="40"/>
      <c r="JKW3" s="40"/>
      <c r="JKX3" s="40"/>
      <c r="JKY3" s="40"/>
      <c r="JKZ3" s="40"/>
      <c r="JLA3" s="40"/>
      <c r="JLB3" s="40"/>
      <c r="JLC3" s="40"/>
      <c r="JLD3" s="40"/>
      <c r="JLE3" s="40"/>
      <c r="JLF3" s="40"/>
      <c r="JLG3" s="40"/>
      <c r="JLH3" s="40"/>
      <c r="JLI3" s="40"/>
      <c r="JLJ3" s="40"/>
      <c r="JLK3" s="40"/>
      <c r="JLL3" s="40"/>
      <c r="JLM3" s="40"/>
      <c r="JLN3" s="40"/>
      <c r="JLO3" s="40"/>
      <c r="JLP3" s="40"/>
      <c r="JLQ3" s="40"/>
      <c r="JLR3" s="40"/>
      <c r="JLS3" s="40"/>
      <c r="JLT3" s="40"/>
      <c r="JLU3" s="40"/>
      <c r="JLV3" s="40"/>
      <c r="JLW3" s="40"/>
      <c r="JLX3" s="40"/>
      <c r="JLY3" s="40"/>
      <c r="JLZ3" s="40"/>
      <c r="JMA3" s="40"/>
      <c r="JMB3" s="40"/>
      <c r="JMC3" s="40"/>
      <c r="JMD3" s="40"/>
      <c r="JME3" s="40"/>
      <c r="JMF3" s="40"/>
      <c r="JMG3" s="40"/>
      <c r="JMH3" s="40"/>
      <c r="JMI3" s="40"/>
      <c r="JMJ3" s="40"/>
      <c r="JMK3" s="40"/>
      <c r="JML3" s="40"/>
      <c r="JMM3" s="40"/>
      <c r="JMN3" s="40"/>
      <c r="JMO3" s="40"/>
      <c r="JMP3" s="40"/>
      <c r="JMQ3" s="40"/>
      <c r="JMR3" s="40"/>
      <c r="JMS3" s="40"/>
      <c r="JMT3" s="40"/>
      <c r="JMU3" s="40"/>
      <c r="JMV3" s="40"/>
      <c r="JMW3" s="40"/>
      <c r="JMX3" s="40"/>
      <c r="JMY3" s="40"/>
      <c r="JMZ3" s="40"/>
      <c r="JNA3" s="40"/>
      <c r="JNB3" s="40"/>
      <c r="JNC3" s="40"/>
      <c r="JND3" s="40"/>
      <c r="JNE3" s="40"/>
      <c r="JNF3" s="40"/>
      <c r="JNG3" s="40"/>
      <c r="JNH3" s="40"/>
      <c r="JNI3" s="40"/>
      <c r="JNJ3" s="40"/>
      <c r="JNK3" s="40"/>
      <c r="JNL3" s="40"/>
      <c r="JNM3" s="40"/>
      <c r="JNN3" s="40"/>
      <c r="JNO3" s="40"/>
      <c r="JNP3" s="40"/>
      <c r="JNQ3" s="40"/>
      <c r="JNR3" s="40"/>
      <c r="JNS3" s="40"/>
      <c r="JNT3" s="40"/>
      <c r="JNU3" s="40"/>
      <c r="JNV3" s="40"/>
      <c r="JNW3" s="40"/>
      <c r="JNX3" s="40"/>
      <c r="JNY3" s="40"/>
      <c r="JNZ3" s="40"/>
      <c r="JOA3" s="40"/>
      <c r="JOB3" s="40"/>
      <c r="JOC3" s="40"/>
      <c r="JOD3" s="40"/>
      <c r="JOE3" s="40"/>
      <c r="JOF3" s="40"/>
      <c r="JOG3" s="40"/>
      <c r="JOH3" s="40"/>
      <c r="JOI3" s="40"/>
      <c r="JOJ3" s="40"/>
      <c r="JOK3" s="40"/>
      <c r="JOL3" s="40"/>
      <c r="JOM3" s="40"/>
      <c r="JON3" s="40"/>
      <c r="JOO3" s="40"/>
      <c r="JOP3" s="40"/>
      <c r="JOQ3" s="40"/>
      <c r="JOR3" s="40"/>
      <c r="JOS3" s="40"/>
      <c r="JOT3" s="40"/>
      <c r="JOU3" s="40"/>
      <c r="JOV3" s="40"/>
      <c r="JOW3" s="40"/>
      <c r="JOX3" s="40"/>
      <c r="JOY3" s="40"/>
      <c r="JOZ3" s="40"/>
      <c r="JPA3" s="40"/>
      <c r="JPB3" s="40"/>
      <c r="JPC3" s="40"/>
      <c r="JPD3" s="40"/>
      <c r="JPE3" s="40"/>
      <c r="JPF3" s="40"/>
      <c r="JPG3" s="40"/>
      <c r="JPH3" s="40"/>
      <c r="JPI3" s="40"/>
      <c r="JPJ3" s="40"/>
      <c r="JPK3" s="40"/>
      <c r="JPL3" s="40"/>
      <c r="JPM3" s="40"/>
      <c r="JPN3" s="40"/>
      <c r="JPO3" s="40"/>
      <c r="JPP3" s="40"/>
      <c r="JPQ3" s="40"/>
      <c r="JPR3" s="40"/>
      <c r="JPS3" s="40"/>
      <c r="JPT3" s="40"/>
      <c r="JPU3" s="40"/>
      <c r="JPV3" s="40"/>
      <c r="JPW3" s="40"/>
      <c r="JPX3" s="40"/>
      <c r="JPY3" s="40"/>
      <c r="JPZ3" s="40"/>
      <c r="JQA3" s="40"/>
      <c r="JQB3" s="40"/>
      <c r="JQC3" s="40"/>
      <c r="JQD3" s="40"/>
      <c r="JQE3" s="40"/>
      <c r="JQF3" s="40"/>
      <c r="JQG3" s="40"/>
      <c r="JQH3" s="40"/>
      <c r="JQI3" s="40"/>
      <c r="JQJ3" s="40"/>
      <c r="JQK3" s="40"/>
      <c r="JQL3" s="40"/>
      <c r="JQM3" s="40"/>
      <c r="JQN3" s="40"/>
      <c r="JQO3" s="40"/>
      <c r="JQP3" s="40"/>
      <c r="JQQ3" s="40"/>
      <c r="JQR3" s="40"/>
      <c r="JQS3" s="40"/>
      <c r="JQT3" s="40"/>
      <c r="JQU3" s="40"/>
      <c r="JQV3" s="40"/>
      <c r="JQW3" s="40"/>
      <c r="JQX3" s="40"/>
      <c r="JQY3" s="40"/>
      <c r="JQZ3" s="40"/>
      <c r="JRA3" s="40"/>
      <c r="JRB3" s="40"/>
      <c r="JRC3" s="40"/>
      <c r="JRD3" s="40"/>
      <c r="JRE3" s="40"/>
      <c r="JRF3" s="40"/>
      <c r="JRG3" s="40"/>
      <c r="JRH3" s="40"/>
      <c r="JRI3" s="40"/>
      <c r="JRJ3" s="40"/>
      <c r="JRK3" s="40"/>
      <c r="JRL3" s="40"/>
      <c r="JRM3" s="40"/>
      <c r="JRN3" s="40"/>
      <c r="JRO3" s="40"/>
      <c r="JRP3" s="40"/>
      <c r="JRQ3" s="40"/>
      <c r="JRR3" s="40"/>
      <c r="JRS3" s="40"/>
      <c r="JRT3" s="40"/>
      <c r="JRU3" s="40"/>
      <c r="JRV3" s="40"/>
      <c r="JRW3" s="40"/>
      <c r="JRX3" s="40"/>
      <c r="JRY3" s="40"/>
      <c r="JRZ3" s="40"/>
      <c r="JSA3" s="40"/>
      <c r="JSB3" s="40"/>
      <c r="JSC3" s="40"/>
      <c r="JSD3" s="40"/>
      <c r="JSE3" s="40"/>
      <c r="JSF3" s="40"/>
      <c r="JSG3" s="40"/>
      <c r="JSH3" s="40"/>
      <c r="JSI3" s="40"/>
      <c r="JSJ3" s="40"/>
      <c r="JSK3" s="40"/>
      <c r="JSL3" s="40"/>
      <c r="JSM3" s="40"/>
      <c r="JSN3" s="40"/>
      <c r="JSO3" s="40"/>
      <c r="JSP3" s="40"/>
      <c r="JSQ3" s="40"/>
      <c r="JSR3" s="40"/>
      <c r="JSS3" s="40"/>
      <c r="JST3" s="40"/>
      <c r="JSU3" s="40"/>
      <c r="JSV3" s="40"/>
      <c r="JSW3" s="40"/>
      <c r="JSX3" s="40"/>
      <c r="JSY3" s="40"/>
      <c r="JSZ3" s="40"/>
      <c r="JTA3" s="40"/>
      <c r="JTB3" s="40"/>
      <c r="JTC3" s="40"/>
      <c r="JTD3" s="40"/>
      <c r="JTE3" s="40"/>
      <c r="JTF3" s="40"/>
      <c r="JTG3" s="40"/>
      <c r="JTH3" s="40"/>
      <c r="JTI3" s="40"/>
      <c r="JTJ3" s="40"/>
      <c r="JTK3" s="40"/>
      <c r="JTL3" s="40"/>
      <c r="JTM3" s="40"/>
      <c r="JTN3" s="40"/>
      <c r="JTO3" s="40"/>
      <c r="JTP3" s="40"/>
      <c r="JTQ3" s="40"/>
      <c r="JTR3" s="40"/>
      <c r="JTS3" s="40"/>
      <c r="JTT3" s="40"/>
      <c r="JTU3" s="40"/>
      <c r="JTV3" s="40"/>
      <c r="JTW3" s="40"/>
      <c r="JTX3" s="40"/>
      <c r="JTY3" s="40"/>
      <c r="JTZ3" s="40"/>
      <c r="JUA3" s="40"/>
      <c r="JUB3" s="40"/>
      <c r="JUC3" s="40"/>
      <c r="JUD3" s="40"/>
      <c r="JUE3" s="40"/>
      <c r="JUF3" s="40"/>
      <c r="JUG3" s="40"/>
      <c r="JUH3" s="40"/>
      <c r="JUI3" s="40"/>
      <c r="JUJ3" s="40"/>
      <c r="JUK3" s="40"/>
      <c r="JUL3" s="40"/>
      <c r="JUM3" s="40"/>
      <c r="JUN3" s="40"/>
      <c r="JUO3" s="40"/>
      <c r="JUP3" s="40"/>
      <c r="JUQ3" s="40"/>
      <c r="JUR3" s="40"/>
      <c r="JUS3" s="40"/>
      <c r="JUT3" s="40"/>
      <c r="JUU3" s="40"/>
      <c r="JUV3" s="40"/>
      <c r="JUW3" s="40"/>
      <c r="JUX3" s="40"/>
      <c r="JUY3" s="40"/>
      <c r="JUZ3" s="40"/>
      <c r="JVA3" s="40"/>
      <c r="JVB3" s="40"/>
      <c r="JVC3" s="40"/>
      <c r="JVD3" s="40"/>
      <c r="JVE3" s="40"/>
      <c r="JVF3" s="40"/>
      <c r="JVG3" s="40"/>
      <c r="JVH3" s="40"/>
      <c r="JVI3" s="40"/>
      <c r="JVJ3" s="40"/>
      <c r="JVK3" s="40"/>
      <c r="JVL3" s="40"/>
      <c r="JVM3" s="40"/>
      <c r="JVN3" s="40"/>
      <c r="JVO3" s="40"/>
      <c r="JVP3" s="40"/>
      <c r="JVQ3" s="40"/>
      <c r="JVR3" s="40"/>
      <c r="JVS3" s="40"/>
      <c r="JVT3" s="40"/>
      <c r="JVU3" s="40"/>
      <c r="JVV3" s="40"/>
      <c r="JVW3" s="40"/>
      <c r="JVX3" s="40"/>
      <c r="JVY3" s="40"/>
      <c r="JVZ3" s="40"/>
      <c r="JWA3" s="40"/>
      <c r="JWB3" s="40"/>
      <c r="JWC3" s="40"/>
      <c r="JWD3" s="40"/>
      <c r="JWE3" s="40"/>
      <c r="JWF3" s="40"/>
      <c r="JWG3" s="40"/>
      <c r="JWH3" s="40"/>
      <c r="JWI3" s="40"/>
      <c r="JWJ3" s="40"/>
      <c r="JWK3" s="40"/>
      <c r="JWL3" s="40"/>
      <c r="JWM3" s="40"/>
      <c r="JWN3" s="40"/>
      <c r="JWO3" s="40"/>
      <c r="JWP3" s="40"/>
      <c r="JWQ3" s="40"/>
      <c r="JWR3" s="40"/>
      <c r="JWS3" s="40"/>
      <c r="JWT3" s="40"/>
      <c r="JWU3" s="40"/>
      <c r="JWV3" s="40"/>
      <c r="JWW3" s="40"/>
      <c r="JWX3" s="40"/>
      <c r="JWY3" s="40"/>
      <c r="JWZ3" s="40"/>
      <c r="JXA3" s="40"/>
      <c r="JXB3" s="40"/>
      <c r="JXC3" s="40"/>
      <c r="JXD3" s="40"/>
      <c r="JXE3" s="40"/>
      <c r="JXF3" s="40"/>
      <c r="JXG3" s="40"/>
      <c r="JXH3" s="40"/>
      <c r="JXI3" s="40"/>
      <c r="JXJ3" s="40"/>
      <c r="JXK3" s="40"/>
      <c r="JXL3" s="40"/>
      <c r="JXM3" s="40"/>
      <c r="JXN3" s="40"/>
      <c r="JXO3" s="40"/>
      <c r="JXP3" s="40"/>
      <c r="JXQ3" s="40"/>
      <c r="JXR3" s="40"/>
      <c r="JXS3" s="40"/>
      <c r="JXT3" s="40"/>
      <c r="JXU3" s="40"/>
      <c r="JXV3" s="40"/>
      <c r="JXW3" s="40"/>
      <c r="JXX3" s="40"/>
      <c r="JXY3" s="40"/>
      <c r="JXZ3" s="40"/>
      <c r="JYA3" s="40"/>
      <c r="JYB3" s="40"/>
      <c r="JYC3" s="40"/>
      <c r="JYD3" s="40"/>
      <c r="JYE3" s="40"/>
      <c r="JYF3" s="40"/>
      <c r="JYG3" s="40"/>
      <c r="JYH3" s="40"/>
      <c r="JYI3" s="40"/>
      <c r="JYJ3" s="40"/>
      <c r="JYK3" s="40"/>
      <c r="JYL3" s="40"/>
      <c r="JYM3" s="40"/>
      <c r="JYN3" s="40"/>
      <c r="JYO3" s="40"/>
      <c r="JYP3" s="40"/>
      <c r="JYQ3" s="40"/>
      <c r="JYR3" s="40"/>
      <c r="JYS3" s="40"/>
      <c r="JYT3" s="40"/>
      <c r="JYU3" s="40"/>
      <c r="JYV3" s="40"/>
      <c r="JYW3" s="40"/>
      <c r="JYX3" s="40"/>
      <c r="JYY3" s="40"/>
      <c r="JYZ3" s="40"/>
      <c r="JZA3" s="40"/>
      <c r="JZB3" s="40"/>
      <c r="JZC3" s="40"/>
      <c r="JZD3" s="40"/>
      <c r="JZE3" s="40"/>
      <c r="JZF3" s="40"/>
      <c r="JZG3" s="40"/>
      <c r="JZH3" s="40"/>
      <c r="JZI3" s="40"/>
      <c r="JZJ3" s="40"/>
      <c r="JZK3" s="40"/>
      <c r="JZL3" s="40"/>
      <c r="JZM3" s="40"/>
      <c r="JZN3" s="40"/>
      <c r="JZO3" s="40"/>
      <c r="JZP3" s="40"/>
      <c r="JZQ3" s="40"/>
      <c r="JZR3" s="40"/>
      <c r="JZS3" s="40"/>
      <c r="JZT3" s="40"/>
      <c r="JZU3" s="40"/>
      <c r="JZV3" s="40"/>
      <c r="JZW3" s="40"/>
      <c r="JZX3" s="40"/>
      <c r="JZY3" s="40"/>
      <c r="JZZ3" s="40"/>
      <c r="KAA3" s="40"/>
      <c r="KAB3" s="40"/>
      <c r="KAC3" s="40"/>
      <c r="KAD3" s="40"/>
      <c r="KAE3" s="40"/>
      <c r="KAF3" s="40"/>
      <c r="KAG3" s="40"/>
      <c r="KAH3" s="40"/>
      <c r="KAI3" s="40"/>
      <c r="KAJ3" s="40"/>
      <c r="KAK3" s="40"/>
      <c r="KAL3" s="40"/>
      <c r="KAM3" s="40"/>
      <c r="KAN3" s="40"/>
      <c r="KAO3" s="40"/>
      <c r="KAP3" s="40"/>
      <c r="KAQ3" s="40"/>
      <c r="KAR3" s="40"/>
      <c r="KAS3" s="40"/>
      <c r="KAT3" s="40"/>
      <c r="KAU3" s="40"/>
      <c r="KAV3" s="40"/>
      <c r="KAW3" s="40"/>
      <c r="KAX3" s="40"/>
      <c r="KAY3" s="40"/>
      <c r="KAZ3" s="40"/>
      <c r="KBA3" s="40"/>
      <c r="KBB3" s="40"/>
      <c r="KBC3" s="40"/>
      <c r="KBD3" s="40"/>
      <c r="KBE3" s="40"/>
      <c r="KBF3" s="40"/>
      <c r="KBG3" s="40"/>
      <c r="KBH3" s="40"/>
      <c r="KBI3" s="40"/>
      <c r="KBJ3" s="40"/>
      <c r="KBK3" s="40"/>
      <c r="KBL3" s="40"/>
      <c r="KBM3" s="40"/>
      <c r="KBN3" s="40"/>
      <c r="KBO3" s="40"/>
      <c r="KBP3" s="40"/>
      <c r="KBQ3" s="40"/>
      <c r="KBR3" s="40"/>
      <c r="KBS3" s="40"/>
      <c r="KBT3" s="40"/>
      <c r="KBU3" s="40"/>
      <c r="KBV3" s="40"/>
      <c r="KBW3" s="40"/>
      <c r="KBX3" s="40"/>
      <c r="KBY3" s="40"/>
      <c r="KBZ3" s="40"/>
      <c r="KCA3" s="40"/>
      <c r="KCB3" s="40"/>
      <c r="KCC3" s="40"/>
      <c r="KCD3" s="40"/>
      <c r="KCE3" s="40"/>
      <c r="KCF3" s="40"/>
      <c r="KCG3" s="40"/>
      <c r="KCH3" s="40"/>
      <c r="KCI3" s="40"/>
      <c r="KCJ3" s="40"/>
      <c r="KCK3" s="40"/>
      <c r="KCL3" s="40"/>
      <c r="KCM3" s="40"/>
      <c r="KCN3" s="40"/>
      <c r="KCO3" s="40"/>
      <c r="KCP3" s="40"/>
      <c r="KCQ3" s="40"/>
      <c r="KCR3" s="40"/>
      <c r="KCS3" s="40"/>
      <c r="KCT3" s="40"/>
      <c r="KCU3" s="40"/>
      <c r="KCV3" s="40"/>
      <c r="KCW3" s="40"/>
      <c r="KCX3" s="40"/>
      <c r="KCY3" s="40"/>
      <c r="KCZ3" s="40"/>
      <c r="KDA3" s="40"/>
      <c r="KDB3" s="40"/>
      <c r="KDC3" s="40"/>
      <c r="KDD3" s="40"/>
      <c r="KDE3" s="40"/>
      <c r="KDF3" s="40"/>
      <c r="KDG3" s="40"/>
      <c r="KDH3" s="40"/>
      <c r="KDI3" s="40"/>
      <c r="KDJ3" s="40"/>
      <c r="KDK3" s="40"/>
      <c r="KDL3" s="40"/>
      <c r="KDM3" s="40"/>
      <c r="KDN3" s="40"/>
      <c r="KDO3" s="40"/>
      <c r="KDP3" s="40"/>
      <c r="KDQ3" s="40"/>
      <c r="KDR3" s="40"/>
      <c r="KDS3" s="40"/>
      <c r="KDT3" s="40"/>
      <c r="KDU3" s="40"/>
      <c r="KDV3" s="40"/>
      <c r="KDW3" s="40"/>
      <c r="KDX3" s="40"/>
      <c r="KDY3" s="40"/>
      <c r="KDZ3" s="40"/>
      <c r="KEA3" s="40"/>
      <c r="KEB3" s="40"/>
      <c r="KEC3" s="40"/>
      <c r="KED3" s="40"/>
      <c r="KEE3" s="40"/>
      <c r="KEF3" s="40"/>
      <c r="KEG3" s="40"/>
      <c r="KEH3" s="40"/>
      <c r="KEI3" s="40"/>
      <c r="KEJ3" s="40"/>
      <c r="KEK3" s="40"/>
      <c r="KEL3" s="40"/>
      <c r="KEM3" s="40"/>
      <c r="KEN3" s="40"/>
      <c r="KEO3" s="40"/>
      <c r="KEP3" s="40"/>
      <c r="KEQ3" s="40"/>
      <c r="KER3" s="40"/>
      <c r="KES3" s="40"/>
      <c r="KET3" s="40"/>
      <c r="KEU3" s="40"/>
      <c r="KEV3" s="40"/>
      <c r="KEW3" s="40"/>
      <c r="KEX3" s="40"/>
      <c r="KEY3" s="40"/>
      <c r="KEZ3" s="40"/>
      <c r="KFA3" s="40"/>
      <c r="KFB3" s="40"/>
      <c r="KFC3" s="40"/>
      <c r="KFD3" s="40"/>
      <c r="KFE3" s="40"/>
      <c r="KFF3" s="40"/>
      <c r="KFG3" s="40"/>
      <c r="KFH3" s="40"/>
      <c r="KFI3" s="40"/>
      <c r="KFJ3" s="40"/>
      <c r="KFK3" s="40"/>
      <c r="KFL3" s="40"/>
      <c r="KFM3" s="40"/>
      <c r="KFN3" s="40"/>
      <c r="KFO3" s="40"/>
      <c r="KFP3" s="40"/>
      <c r="KFQ3" s="40"/>
      <c r="KFR3" s="40"/>
      <c r="KFS3" s="40"/>
      <c r="KFT3" s="40"/>
      <c r="KFU3" s="40"/>
      <c r="KFV3" s="40"/>
      <c r="KFW3" s="40"/>
      <c r="KFX3" s="40"/>
      <c r="KFY3" s="40"/>
      <c r="KFZ3" s="40"/>
      <c r="KGA3" s="40"/>
      <c r="KGB3" s="40"/>
      <c r="KGC3" s="40"/>
      <c r="KGD3" s="40"/>
      <c r="KGE3" s="40"/>
      <c r="KGF3" s="40"/>
      <c r="KGG3" s="40"/>
      <c r="KGH3" s="40"/>
      <c r="KGI3" s="40"/>
      <c r="KGJ3" s="40"/>
      <c r="KGK3" s="40"/>
      <c r="KGL3" s="40"/>
      <c r="KGM3" s="40"/>
      <c r="KGN3" s="40"/>
      <c r="KGO3" s="40"/>
      <c r="KGP3" s="40"/>
      <c r="KGQ3" s="40"/>
      <c r="KGR3" s="40"/>
      <c r="KGS3" s="40"/>
      <c r="KGT3" s="40"/>
      <c r="KGU3" s="40"/>
      <c r="KGV3" s="40"/>
      <c r="KGW3" s="40"/>
      <c r="KGX3" s="40"/>
      <c r="KGY3" s="40"/>
      <c r="KGZ3" s="40"/>
      <c r="KHA3" s="40"/>
      <c r="KHB3" s="40"/>
      <c r="KHC3" s="40"/>
      <c r="KHD3" s="40"/>
      <c r="KHE3" s="40"/>
      <c r="KHF3" s="40"/>
      <c r="KHG3" s="40"/>
      <c r="KHH3" s="40"/>
      <c r="KHI3" s="40"/>
      <c r="KHJ3" s="40"/>
      <c r="KHK3" s="40"/>
      <c r="KHL3" s="40"/>
      <c r="KHM3" s="40"/>
      <c r="KHN3" s="40"/>
      <c r="KHO3" s="40"/>
      <c r="KHP3" s="40"/>
      <c r="KHQ3" s="40"/>
      <c r="KHR3" s="40"/>
      <c r="KHS3" s="40"/>
      <c r="KHT3" s="40"/>
      <c r="KHU3" s="40"/>
      <c r="KHV3" s="40"/>
      <c r="KHW3" s="40"/>
      <c r="KHX3" s="40"/>
      <c r="KHY3" s="40"/>
      <c r="KHZ3" s="40"/>
      <c r="KIA3" s="40"/>
      <c r="KIB3" s="40"/>
      <c r="KIC3" s="40"/>
      <c r="KID3" s="40"/>
      <c r="KIE3" s="40"/>
      <c r="KIF3" s="40"/>
      <c r="KIG3" s="40"/>
      <c r="KIH3" s="40"/>
      <c r="KII3" s="40"/>
      <c r="KIJ3" s="40"/>
      <c r="KIK3" s="40"/>
      <c r="KIL3" s="40"/>
      <c r="KIM3" s="40"/>
      <c r="KIN3" s="40"/>
      <c r="KIO3" s="40"/>
      <c r="KIP3" s="40"/>
      <c r="KIQ3" s="40"/>
      <c r="KIR3" s="40"/>
      <c r="KIS3" s="40"/>
      <c r="KIT3" s="40"/>
      <c r="KIU3" s="40"/>
      <c r="KIV3" s="40"/>
      <c r="KIW3" s="40"/>
      <c r="KIX3" s="40"/>
      <c r="KIY3" s="40"/>
      <c r="KIZ3" s="40"/>
      <c r="KJA3" s="40"/>
      <c r="KJB3" s="40"/>
      <c r="KJC3" s="40"/>
      <c r="KJD3" s="40"/>
      <c r="KJE3" s="40"/>
      <c r="KJF3" s="40"/>
      <c r="KJG3" s="40"/>
      <c r="KJH3" s="40"/>
      <c r="KJI3" s="40"/>
      <c r="KJJ3" s="40"/>
      <c r="KJK3" s="40"/>
      <c r="KJL3" s="40"/>
      <c r="KJM3" s="40"/>
      <c r="KJN3" s="40"/>
      <c r="KJO3" s="40"/>
      <c r="KJP3" s="40"/>
      <c r="KJQ3" s="40"/>
      <c r="KJR3" s="40"/>
      <c r="KJS3" s="40"/>
      <c r="KJT3" s="40"/>
      <c r="KJU3" s="40"/>
      <c r="KJV3" s="40"/>
      <c r="KJW3" s="40"/>
      <c r="KJX3" s="40"/>
      <c r="KJY3" s="40"/>
      <c r="KJZ3" s="40"/>
      <c r="KKA3" s="40"/>
      <c r="KKB3" s="40"/>
      <c r="KKC3" s="40"/>
      <c r="KKD3" s="40"/>
      <c r="KKE3" s="40"/>
      <c r="KKF3" s="40"/>
      <c r="KKG3" s="40"/>
      <c r="KKH3" s="40"/>
      <c r="KKI3" s="40"/>
      <c r="KKJ3" s="40"/>
      <c r="KKK3" s="40"/>
      <c r="KKL3" s="40"/>
      <c r="KKM3" s="40"/>
      <c r="KKN3" s="40"/>
      <c r="KKO3" s="40"/>
      <c r="KKP3" s="40"/>
      <c r="KKQ3" s="40"/>
      <c r="KKR3" s="40"/>
      <c r="KKS3" s="40"/>
      <c r="KKT3" s="40"/>
      <c r="KKU3" s="40"/>
      <c r="KKV3" s="40"/>
      <c r="KKW3" s="40"/>
      <c r="KKX3" s="40"/>
      <c r="KKY3" s="40"/>
      <c r="KKZ3" s="40"/>
      <c r="KLA3" s="40"/>
      <c r="KLB3" s="40"/>
      <c r="KLC3" s="40"/>
      <c r="KLD3" s="40"/>
      <c r="KLE3" s="40"/>
      <c r="KLF3" s="40"/>
      <c r="KLG3" s="40"/>
      <c r="KLH3" s="40"/>
      <c r="KLI3" s="40"/>
      <c r="KLJ3" s="40"/>
      <c r="KLK3" s="40"/>
      <c r="KLL3" s="40"/>
      <c r="KLM3" s="40"/>
      <c r="KLN3" s="40"/>
      <c r="KLO3" s="40"/>
      <c r="KLP3" s="40"/>
      <c r="KLQ3" s="40"/>
      <c r="KLR3" s="40"/>
      <c r="KLS3" s="40"/>
      <c r="KLT3" s="40"/>
      <c r="KLU3" s="40"/>
      <c r="KLV3" s="40"/>
      <c r="KLW3" s="40"/>
      <c r="KLX3" s="40"/>
      <c r="KLY3" s="40"/>
      <c r="KLZ3" s="40"/>
      <c r="KMA3" s="40"/>
      <c r="KMB3" s="40"/>
      <c r="KMC3" s="40"/>
      <c r="KMD3" s="40"/>
      <c r="KME3" s="40"/>
      <c r="KMF3" s="40"/>
      <c r="KMG3" s="40"/>
      <c r="KMH3" s="40"/>
      <c r="KMI3" s="40"/>
      <c r="KMJ3" s="40"/>
      <c r="KMK3" s="40"/>
      <c r="KML3" s="40"/>
      <c r="KMM3" s="40"/>
      <c r="KMN3" s="40"/>
      <c r="KMO3" s="40"/>
      <c r="KMP3" s="40"/>
      <c r="KMQ3" s="40"/>
      <c r="KMR3" s="40"/>
      <c r="KMS3" s="40"/>
      <c r="KMT3" s="40"/>
      <c r="KMU3" s="40"/>
      <c r="KMV3" s="40"/>
      <c r="KMW3" s="40"/>
      <c r="KMX3" s="40"/>
      <c r="KMY3" s="40"/>
      <c r="KMZ3" s="40"/>
      <c r="KNA3" s="40"/>
      <c r="KNB3" s="40"/>
      <c r="KNC3" s="40"/>
      <c r="KND3" s="40"/>
      <c r="KNE3" s="40"/>
      <c r="KNF3" s="40"/>
      <c r="KNG3" s="40"/>
      <c r="KNH3" s="40"/>
      <c r="KNI3" s="40"/>
      <c r="KNJ3" s="40"/>
      <c r="KNK3" s="40"/>
      <c r="KNL3" s="40"/>
      <c r="KNM3" s="40"/>
      <c r="KNN3" s="40"/>
      <c r="KNO3" s="40"/>
      <c r="KNP3" s="40"/>
      <c r="KNQ3" s="40"/>
      <c r="KNR3" s="40"/>
      <c r="KNS3" s="40"/>
      <c r="KNT3" s="40"/>
      <c r="KNU3" s="40"/>
      <c r="KNV3" s="40"/>
      <c r="KNW3" s="40"/>
      <c r="KNX3" s="40"/>
      <c r="KNY3" s="40"/>
      <c r="KNZ3" s="40"/>
      <c r="KOA3" s="40"/>
      <c r="KOB3" s="40"/>
      <c r="KOC3" s="40"/>
      <c r="KOD3" s="40"/>
      <c r="KOE3" s="40"/>
      <c r="KOF3" s="40"/>
      <c r="KOG3" s="40"/>
      <c r="KOH3" s="40"/>
      <c r="KOI3" s="40"/>
      <c r="KOJ3" s="40"/>
      <c r="KOK3" s="40"/>
      <c r="KOL3" s="40"/>
      <c r="KOM3" s="40"/>
      <c r="KON3" s="40"/>
      <c r="KOO3" s="40"/>
      <c r="KOP3" s="40"/>
      <c r="KOQ3" s="40"/>
      <c r="KOR3" s="40"/>
      <c r="KOS3" s="40"/>
      <c r="KOT3" s="40"/>
      <c r="KOU3" s="40"/>
      <c r="KOV3" s="40"/>
      <c r="KOW3" s="40"/>
      <c r="KOX3" s="40"/>
      <c r="KOY3" s="40"/>
      <c r="KOZ3" s="40"/>
      <c r="KPA3" s="40"/>
      <c r="KPB3" s="40"/>
      <c r="KPC3" s="40"/>
      <c r="KPD3" s="40"/>
      <c r="KPE3" s="40"/>
      <c r="KPF3" s="40"/>
      <c r="KPG3" s="40"/>
      <c r="KPH3" s="40"/>
      <c r="KPI3" s="40"/>
      <c r="KPJ3" s="40"/>
      <c r="KPK3" s="40"/>
      <c r="KPL3" s="40"/>
      <c r="KPM3" s="40"/>
      <c r="KPN3" s="40"/>
      <c r="KPO3" s="40"/>
      <c r="KPP3" s="40"/>
      <c r="KPQ3" s="40"/>
      <c r="KPR3" s="40"/>
      <c r="KPS3" s="40"/>
      <c r="KPT3" s="40"/>
      <c r="KPU3" s="40"/>
      <c r="KPV3" s="40"/>
      <c r="KPW3" s="40"/>
      <c r="KPX3" s="40"/>
      <c r="KPY3" s="40"/>
      <c r="KPZ3" s="40"/>
      <c r="KQA3" s="40"/>
      <c r="KQB3" s="40"/>
      <c r="KQC3" s="40"/>
      <c r="KQD3" s="40"/>
      <c r="KQE3" s="40"/>
      <c r="KQF3" s="40"/>
      <c r="KQG3" s="40"/>
      <c r="KQH3" s="40"/>
      <c r="KQI3" s="40"/>
      <c r="KQJ3" s="40"/>
      <c r="KQK3" s="40"/>
      <c r="KQL3" s="40"/>
      <c r="KQM3" s="40"/>
      <c r="KQN3" s="40"/>
      <c r="KQO3" s="40"/>
      <c r="KQP3" s="40"/>
      <c r="KQQ3" s="40"/>
      <c r="KQR3" s="40"/>
      <c r="KQS3" s="40"/>
      <c r="KQT3" s="40"/>
      <c r="KQU3" s="40"/>
      <c r="KQV3" s="40"/>
      <c r="KQW3" s="40"/>
      <c r="KQX3" s="40"/>
      <c r="KQY3" s="40"/>
      <c r="KQZ3" s="40"/>
      <c r="KRA3" s="40"/>
      <c r="KRB3" s="40"/>
      <c r="KRC3" s="40"/>
      <c r="KRD3" s="40"/>
      <c r="KRE3" s="40"/>
      <c r="KRF3" s="40"/>
      <c r="KRG3" s="40"/>
      <c r="KRH3" s="40"/>
      <c r="KRI3" s="40"/>
      <c r="KRJ3" s="40"/>
      <c r="KRK3" s="40"/>
      <c r="KRL3" s="40"/>
      <c r="KRM3" s="40"/>
      <c r="KRN3" s="40"/>
      <c r="KRO3" s="40"/>
      <c r="KRP3" s="40"/>
      <c r="KRQ3" s="40"/>
      <c r="KRR3" s="40"/>
      <c r="KRS3" s="40"/>
      <c r="KRT3" s="40"/>
      <c r="KRU3" s="40"/>
      <c r="KRV3" s="40"/>
      <c r="KRW3" s="40"/>
      <c r="KRX3" s="40"/>
      <c r="KRY3" s="40"/>
      <c r="KRZ3" s="40"/>
      <c r="KSA3" s="40"/>
      <c r="KSB3" s="40"/>
      <c r="KSC3" s="40"/>
      <c r="KSD3" s="40"/>
      <c r="KSE3" s="40"/>
      <c r="KSF3" s="40"/>
      <c r="KSG3" s="40"/>
      <c r="KSH3" s="40"/>
      <c r="KSI3" s="40"/>
      <c r="KSJ3" s="40"/>
      <c r="KSK3" s="40"/>
      <c r="KSL3" s="40"/>
      <c r="KSM3" s="40"/>
      <c r="KSN3" s="40"/>
      <c r="KSO3" s="40"/>
      <c r="KSP3" s="40"/>
      <c r="KSQ3" s="40"/>
      <c r="KSR3" s="40"/>
      <c r="KSS3" s="40"/>
      <c r="KST3" s="40"/>
      <c r="KSU3" s="40"/>
      <c r="KSV3" s="40"/>
      <c r="KSW3" s="40"/>
      <c r="KSX3" s="40"/>
      <c r="KSY3" s="40"/>
      <c r="KSZ3" s="40"/>
      <c r="KTA3" s="40"/>
      <c r="KTB3" s="40"/>
      <c r="KTC3" s="40"/>
      <c r="KTD3" s="40"/>
      <c r="KTE3" s="40"/>
      <c r="KTF3" s="40"/>
      <c r="KTG3" s="40"/>
      <c r="KTH3" s="40"/>
      <c r="KTI3" s="40"/>
      <c r="KTJ3" s="40"/>
      <c r="KTK3" s="40"/>
      <c r="KTL3" s="40"/>
      <c r="KTM3" s="40"/>
      <c r="KTN3" s="40"/>
      <c r="KTO3" s="40"/>
      <c r="KTP3" s="40"/>
      <c r="KTQ3" s="40"/>
      <c r="KTR3" s="40"/>
      <c r="KTS3" s="40"/>
      <c r="KTT3" s="40"/>
      <c r="KTU3" s="40"/>
      <c r="KTV3" s="40"/>
      <c r="KTW3" s="40"/>
      <c r="KTX3" s="40"/>
      <c r="KTY3" s="40"/>
      <c r="KTZ3" s="40"/>
      <c r="KUA3" s="40"/>
      <c r="KUB3" s="40"/>
      <c r="KUC3" s="40"/>
      <c r="KUD3" s="40"/>
      <c r="KUE3" s="40"/>
      <c r="KUF3" s="40"/>
      <c r="KUG3" s="40"/>
      <c r="KUH3" s="40"/>
      <c r="KUI3" s="40"/>
      <c r="KUJ3" s="40"/>
      <c r="KUK3" s="40"/>
      <c r="KUL3" s="40"/>
      <c r="KUM3" s="40"/>
      <c r="KUN3" s="40"/>
      <c r="KUO3" s="40"/>
      <c r="KUP3" s="40"/>
      <c r="KUQ3" s="40"/>
      <c r="KUR3" s="40"/>
      <c r="KUS3" s="40"/>
      <c r="KUT3" s="40"/>
      <c r="KUU3" s="40"/>
      <c r="KUV3" s="40"/>
      <c r="KUW3" s="40"/>
      <c r="KUX3" s="40"/>
      <c r="KUY3" s="40"/>
      <c r="KUZ3" s="40"/>
      <c r="KVA3" s="40"/>
      <c r="KVB3" s="40"/>
      <c r="KVC3" s="40"/>
      <c r="KVD3" s="40"/>
      <c r="KVE3" s="40"/>
      <c r="KVF3" s="40"/>
      <c r="KVG3" s="40"/>
      <c r="KVH3" s="40"/>
      <c r="KVI3" s="40"/>
      <c r="KVJ3" s="40"/>
      <c r="KVK3" s="40"/>
      <c r="KVL3" s="40"/>
      <c r="KVM3" s="40"/>
      <c r="KVN3" s="40"/>
      <c r="KVO3" s="40"/>
      <c r="KVP3" s="40"/>
      <c r="KVQ3" s="40"/>
      <c r="KVR3" s="40"/>
      <c r="KVS3" s="40"/>
      <c r="KVT3" s="40"/>
      <c r="KVU3" s="40"/>
      <c r="KVV3" s="40"/>
      <c r="KVW3" s="40"/>
      <c r="KVX3" s="40"/>
      <c r="KVY3" s="40"/>
      <c r="KVZ3" s="40"/>
      <c r="KWA3" s="40"/>
      <c r="KWB3" s="40"/>
      <c r="KWC3" s="40"/>
      <c r="KWD3" s="40"/>
      <c r="KWE3" s="40"/>
      <c r="KWF3" s="40"/>
      <c r="KWG3" s="40"/>
      <c r="KWH3" s="40"/>
      <c r="KWI3" s="40"/>
      <c r="KWJ3" s="40"/>
      <c r="KWK3" s="40"/>
      <c r="KWL3" s="40"/>
      <c r="KWM3" s="40"/>
      <c r="KWN3" s="40"/>
      <c r="KWO3" s="40"/>
      <c r="KWP3" s="40"/>
      <c r="KWQ3" s="40"/>
      <c r="KWR3" s="40"/>
      <c r="KWS3" s="40"/>
      <c r="KWT3" s="40"/>
      <c r="KWU3" s="40"/>
      <c r="KWV3" s="40"/>
      <c r="KWW3" s="40"/>
      <c r="KWX3" s="40"/>
      <c r="KWY3" s="40"/>
      <c r="KWZ3" s="40"/>
      <c r="KXA3" s="40"/>
      <c r="KXB3" s="40"/>
      <c r="KXC3" s="40"/>
      <c r="KXD3" s="40"/>
      <c r="KXE3" s="40"/>
      <c r="KXF3" s="40"/>
      <c r="KXG3" s="40"/>
      <c r="KXH3" s="40"/>
      <c r="KXI3" s="40"/>
      <c r="KXJ3" s="40"/>
      <c r="KXK3" s="40"/>
      <c r="KXL3" s="40"/>
      <c r="KXM3" s="40"/>
      <c r="KXN3" s="40"/>
      <c r="KXO3" s="40"/>
      <c r="KXP3" s="40"/>
      <c r="KXQ3" s="40"/>
      <c r="KXR3" s="40"/>
      <c r="KXS3" s="40"/>
      <c r="KXT3" s="40"/>
      <c r="KXU3" s="40"/>
      <c r="KXV3" s="40"/>
      <c r="KXW3" s="40"/>
      <c r="KXX3" s="40"/>
      <c r="KXY3" s="40"/>
      <c r="KXZ3" s="40"/>
      <c r="KYA3" s="40"/>
      <c r="KYB3" s="40"/>
      <c r="KYC3" s="40"/>
      <c r="KYD3" s="40"/>
      <c r="KYE3" s="40"/>
      <c r="KYF3" s="40"/>
      <c r="KYG3" s="40"/>
      <c r="KYH3" s="40"/>
      <c r="KYI3" s="40"/>
      <c r="KYJ3" s="40"/>
      <c r="KYK3" s="40"/>
      <c r="KYL3" s="40"/>
      <c r="KYM3" s="40"/>
      <c r="KYN3" s="40"/>
      <c r="KYO3" s="40"/>
      <c r="KYP3" s="40"/>
      <c r="KYQ3" s="40"/>
      <c r="KYR3" s="40"/>
      <c r="KYS3" s="40"/>
      <c r="KYT3" s="40"/>
      <c r="KYU3" s="40"/>
      <c r="KYV3" s="40"/>
      <c r="KYW3" s="40"/>
      <c r="KYX3" s="40"/>
      <c r="KYY3" s="40"/>
      <c r="KYZ3" s="40"/>
      <c r="KZA3" s="40"/>
      <c r="KZB3" s="40"/>
      <c r="KZC3" s="40"/>
      <c r="KZD3" s="40"/>
      <c r="KZE3" s="40"/>
      <c r="KZF3" s="40"/>
      <c r="KZG3" s="40"/>
      <c r="KZH3" s="40"/>
      <c r="KZI3" s="40"/>
      <c r="KZJ3" s="40"/>
      <c r="KZK3" s="40"/>
      <c r="KZL3" s="40"/>
      <c r="KZM3" s="40"/>
      <c r="KZN3" s="40"/>
      <c r="KZO3" s="40"/>
      <c r="KZP3" s="40"/>
      <c r="KZQ3" s="40"/>
      <c r="KZR3" s="40"/>
      <c r="KZS3" s="40"/>
      <c r="KZT3" s="40"/>
      <c r="KZU3" s="40"/>
      <c r="KZV3" s="40"/>
      <c r="KZW3" s="40"/>
      <c r="KZX3" s="40"/>
      <c r="KZY3" s="40"/>
      <c r="KZZ3" s="40"/>
      <c r="LAA3" s="40"/>
      <c r="LAB3" s="40"/>
      <c r="LAC3" s="40"/>
      <c r="LAD3" s="40"/>
      <c r="LAE3" s="40"/>
      <c r="LAF3" s="40"/>
      <c r="LAG3" s="40"/>
      <c r="LAH3" s="40"/>
      <c r="LAI3" s="40"/>
      <c r="LAJ3" s="40"/>
      <c r="LAK3" s="40"/>
      <c r="LAL3" s="40"/>
      <c r="LAM3" s="40"/>
      <c r="LAN3" s="40"/>
      <c r="LAO3" s="40"/>
      <c r="LAP3" s="40"/>
      <c r="LAQ3" s="40"/>
      <c r="LAR3" s="40"/>
      <c r="LAS3" s="40"/>
      <c r="LAT3" s="40"/>
      <c r="LAU3" s="40"/>
      <c r="LAV3" s="40"/>
      <c r="LAW3" s="40"/>
      <c r="LAX3" s="40"/>
      <c r="LAY3" s="40"/>
      <c r="LAZ3" s="40"/>
      <c r="LBA3" s="40"/>
      <c r="LBB3" s="40"/>
      <c r="LBC3" s="40"/>
      <c r="LBD3" s="40"/>
      <c r="LBE3" s="40"/>
      <c r="LBF3" s="40"/>
      <c r="LBG3" s="40"/>
      <c r="LBH3" s="40"/>
      <c r="LBI3" s="40"/>
      <c r="LBJ3" s="40"/>
      <c r="LBK3" s="40"/>
      <c r="LBL3" s="40"/>
      <c r="LBM3" s="40"/>
      <c r="LBN3" s="40"/>
      <c r="LBO3" s="40"/>
      <c r="LBP3" s="40"/>
      <c r="LBQ3" s="40"/>
      <c r="LBR3" s="40"/>
      <c r="LBS3" s="40"/>
      <c r="LBT3" s="40"/>
      <c r="LBU3" s="40"/>
      <c r="LBV3" s="40"/>
      <c r="LBW3" s="40"/>
      <c r="LBX3" s="40"/>
      <c r="LBY3" s="40"/>
      <c r="LBZ3" s="40"/>
      <c r="LCA3" s="40"/>
      <c r="LCB3" s="40"/>
      <c r="LCC3" s="40"/>
      <c r="LCD3" s="40"/>
      <c r="LCE3" s="40"/>
      <c r="LCF3" s="40"/>
      <c r="LCG3" s="40"/>
      <c r="LCH3" s="40"/>
      <c r="LCI3" s="40"/>
      <c r="LCJ3" s="40"/>
      <c r="LCK3" s="40"/>
      <c r="LCL3" s="40"/>
      <c r="LCM3" s="40"/>
      <c r="LCN3" s="40"/>
      <c r="LCO3" s="40"/>
      <c r="LCP3" s="40"/>
      <c r="LCQ3" s="40"/>
      <c r="LCR3" s="40"/>
      <c r="LCS3" s="40"/>
      <c r="LCT3" s="40"/>
      <c r="LCU3" s="40"/>
      <c r="LCV3" s="40"/>
      <c r="LCW3" s="40"/>
      <c r="LCX3" s="40"/>
      <c r="LCY3" s="40"/>
      <c r="LCZ3" s="40"/>
      <c r="LDA3" s="40"/>
      <c r="LDB3" s="40"/>
      <c r="LDC3" s="40"/>
      <c r="LDD3" s="40"/>
      <c r="LDE3" s="40"/>
      <c r="LDF3" s="40"/>
      <c r="LDG3" s="40"/>
      <c r="LDH3" s="40"/>
      <c r="LDI3" s="40"/>
      <c r="LDJ3" s="40"/>
      <c r="LDK3" s="40"/>
      <c r="LDL3" s="40"/>
      <c r="LDM3" s="40"/>
      <c r="LDN3" s="40"/>
      <c r="LDO3" s="40"/>
      <c r="LDP3" s="40"/>
      <c r="LDQ3" s="40"/>
      <c r="LDR3" s="40"/>
      <c r="LDS3" s="40"/>
      <c r="LDT3" s="40"/>
      <c r="LDU3" s="40"/>
      <c r="LDV3" s="40"/>
      <c r="LDW3" s="40"/>
      <c r="LDX3" s="40"/>
      <c r="LDY3" s="40"/>
      <c r="LDZ3" s="40"/>
      <c r="LEA3" s="40"/>
      <c r="LEB3" s="40"/>
      <c r="LEC3" s="40"/>
      <c r="LED3" s="40"/>
      <c r="LEE3" s="40"/>
      <c r="LEF3" s="40"/>
      <c r="LEG3" s="40"/>
      <c r="LEH3" s="40"/>
      <c r="LEI3" s="40"/>
      <c r="LEJ3" s="40"/>
      <c r="LEK3" s="40"/>
      <c r="LEL3" s="40"/>
      <c r="LEM3" s="40"/>
      <c r="LEN3" s="40"/>
      <c r="LEO3" s="40"/>
      <c r="LEP3" s="40"/>
      <c r="LEQ3" s="40"/>
      <c r="LER3" s="40"/>
      <c r="LES3" s="40"/>
      <c r="LET3" s="40"/>
      <c r="LEU3" s="40"/>
      <c r="LEV3" s="40"/>
      <c r="LEW3" s="40"/>
      <c r="LEX3" s="40"/>
      <c r="LEY3" s="40"/>
      <c r="LEZ3" s="40"/>
      <c r="LFA3" s="40"/>
      <c r="LFB3" s="40"/>
      <c r="LFC3" s="40"/>
      <c r="LFD3" s="40"/>
      <c r="LFE3" s="40"/>
      <c r="LFF3" s="40"/>
      <c r="LFG3" s="40"/>
      <c r="LFH3" s="40"/>
      <c r="LFI3" s="40"/>
      <c r="LFJ3" s="40"/>
      <c r="LFK3" s="40"/>
      <c r="LFL3" s="40"/>
      <c r="LFM3" s="40"/>
      <c r="LFN3" s="40"/>
      <c r="LFO3" s="40"/>
      <c r="LFP3" s="40"/>
      <c r="LFQ3" s="40"/>
      <c r="LFR3" s="40"/>
      <c r="LFS3" s="40"/>
      <c r="LFT3" s="40"/>
      <c r="LFU3" s="40"/>
      <c r="LFV3" s="40"/>
      <c r="LFW3" s="40"/>
      <c r="LFX3" s="40"/>
      <c r="LFY3" s="40"/>
      <c r="LFZ3" s="40"/>
      <c r="LGA3" s="40"/>
      <c r="LGB3" s="40"/>
      <c r="LGC3" s="40"/>
      <c r="LGD3" s="40"/>
      <c r="LGE3" s="40"/>
      <c r="LGF3" s="40"/>
      <c r="LGG3" s="40"/>
      <c r="LGH3" s="40"/>
      <c r="LGI3" s="40"/>
      <c r="LGJ3" s="40"/>
      <c r="LGK3" s="40"/>
      <c r="LGL3" s="40"/>
      <c r="LGM3" s="40"/>
      <c r="LGN3" s="40"/>
      <c r="LGO3" s="40"/>
      <c r="LGP3" s="40"/>
      <c r="LGQ3" s="40"/>
      <c r="LGR3" s="40"/>
      <c r="LGS3" s="40"/>
      <c r="LGT3" s="40"/>
      <c r="LGU3" s="40"/>
      <c r="LGV3" s="40"/>
      <c r="LGW3" s="40"/>
      <c r="LGX3" s="40"/>
      <c r="LGY3" s="40"/>
      <c r="LGZ3" s="40"/>
      <c r="LHA3" s="40"/>
      <c r="LHB3" s="40"/>
      <c r="LHC3" s="40"/>
      <c r="LHD3" s="40"/>
      <c r="LHE3" s="40"/>
      <c r="LHF3" s="40"/>
      <c r="LHG3" s="40"/>
      <c r="LHH3" s="40"/>
      <c r="LHI3" s="40"/>
      <c r="LHJ3" s="40"/>
      <c r="LHK3" s="40"/>
      <c r="LHL3" s="40"/>
      <c r="LHM3" s="40"/>
      <c r="LHN3" s="40"/>
      <c r="LHO3" s="40"/>
      <c r="LHP3" s="40"/>
      <c r="LHQ3" s="40"/>
      <c r="LHR3" s="40"/>
      <c r="LHS3" s="40"/>
      <c r="LHT3" s="40"/>
      <c r="LHU3" s="40"/>
      <c r="LHV3" s="40"/>
      <c r="LHW3" s="40"/>
      <c r="LHX3" s="40"/>
      <c r="LHY3" s="40"/>
      <c r="LHZ3" s="40"/>
      <c r="LIA3" s="40"/>
      <c r="LIB3" s="40"/>
      <c r="LIC3" s="40"/>
      <c r="LID3" s="40"/>
      <c r="LIE3" s="40"/>
      <c r="LIF3" s="40"/>
      <c r="LIG3" s="40"/>
      <c r="LIH3" s="40"/>
      <c r="LII3" s="40"/>
      <c r="LIJ3" s="40"/>
      <c r="LIK3" s="40"/>
      <c r="LIL3" s="40"/>
      <c r="LIM3" s="40"/>
      <c r="LIN3" s="40"/>
      <c r="LIO3" s="40"/>
      <c r="LIP3" s="40"/>
      <c r="LIQ3" s="40"/>
      <c r="LIR3" s="40"/>
      <c r="LIS3" s="40"/>
      <c r="LIT3" s="40"/>
      <c r="LIU3" s="40"/>
      <c r="LIV3" s="40"/>
      <c r="LIW3" s="40"/>
      <c r="LIX3" s="40"/>
      <c r="LIY3" s="40"/>
      <c r="LIZ3" s="40"/>
      <c r="LJA3" s="40"/>
      <c r="LJB3" s="40"/>
      <c r="LJC3" s="40"/>
      <c r="LJD3" s="40"/>
      <c r="LJE3" s="40"/>
      <c r="LJF3" s="40"/>
      <c r="LJG3" s="40"/>
      <c r="LJH3" s="40"/>
      <c r="LJI3" s="40"/>
      <c r="LJJ3" s="40"/>
      <c r="LJK3" s="40"/>
      <c r="LJL3" s="40"/>
      <c r="LJM3" s="40"/>
      <c r="LJN3" s="40"/>
      <c r="LJO3" s="40"/>
      <c r="LJP3" s="40"/>
      <c r="LJQ3" s="40"/>
      <c r="LJR3" s="40"/>
      <c r="LJS3" s="40"/>
      <c r="LJT3" s="40"/>
      <c r="LJU3" s="40"/>
      <c r="LJV3" s="40"/>
      <c r="LJW3" s="40"/>
      <c r="LJX3" s="40"/>
      <c r="LJY3" s="40"/>
      <c r="LJZ3" s="40"/>
      <c r="LKA3" s="40"/>
      <c r="LKB3" s="40"/>
      <c r="LKC3" s="40"/>
      <c r="LKD3" s="40"/>
      <c r="LKE3" s="40"/>
      <c r="LKF3" s="40"/>
      <c r="LKG3" s="40"/>
      <c r="LKH3" s="40"/>
      <c r="LKI3" s="40"/>
      <c r="LKJ3" s="40"/>
      <c r="LKK3" s="40"/>
      <c r="LKL3" s="40"/>
      <c r="LKM3" s="40"/>
      <c r="LKN3" s="40"/>
      <c r="LKO3" s="40"/>
      <c r="LKP3" s="40"/>
      <c r="LKQ3" s="40"/>
      <c r="LKR3" s="40"/>
      <c r="LKS3" s="40"/>
      <c r="LKT3" s="40"/>
      <c r="LKU3" s="40"/>
      <c r="LKV3" s="40"/>
      <c r="LKW3" s="40"/>
      <c r="LKX3" s="40"/>
      <c r="LKY3" s="40"/>
      <c r="LKZ3" s="40"/>
      <c r="LLA3" s="40"/>
      <c r="LLB3" s="40"/>
      <c r="LLC3" s="40"/>
      <c r="LLD3" s="40"/>
      <c r="LLE3" s="40"/>
      <c r="LLF3" s="40"/>
      <c r="LLG3" s="40"/>
      <c r="LLH3" s="40"/>
      <c r="LLI3" s="40"/>
      <c r="LLJ3" s="40"/>
      <c r="LLK3" s="40"/>
      <c r="LLL3" s="40"/>
      <c r="LLM3" s="40"/>
      <c r="LLN3" s="40"/>
      <c r="LLO3" s="40"/>
      <c r="LLP3" s="40"/>
      <c r="LLQ3" s="40"/>
      <c r="LLR3" s="40"/>
      <c r="LLS3" s="40"/>
      <c r="LLT3" s="40"/>
      <c r="LLU3" s="40"/>
      <c r="LLV3" s="40"/>
      <c r="LLW3" s="40"/>
      <c r="LLX3" s="40"/>
      <c r="LLY3" s="40"/>
      <c r="LLZ3" s="40"/>
      <c r="LMA3" s="40"/>
      <c r="LMB3" s="40"/>
      <c r="LMC3" s="40"/>
      <c r="LMD3" s="40"/>
      <c r="LME3" s="40"/>
      <c r="LMF3" s="40"/>
      <c r="LMG3" s="40"/>
      <c r="LMH3" s="40"/>
      <c r="LMI3" s="40"/>
      <c r="LMJ3" s="40"/>
      <c r="LMK3" s="40"/>
      <c r="LML3" s="40"/>
      <c r="LMM3" s="40"/>
      <c r="LMN3" s="40"/>
      <c r="LMO3" s="40"/>
      <c r="LMP3" s="40"/>
      <c r="LMQ3" s="40"/>
      <c r="LMR3" s="40"/>
      <c r="LMS3" s="40"/>
      <c r="LMT3" s="40"/>
      <c r="LMU3" s="40"/>
      <c r="LMV3" s="40"/>
      <c r="LMW3" s="40"/>
      <c r="LMX3" s="40"/>
      <c r="LMY3" s="40"/>
      <c r="LMZ3" s="40"/>
      <c r="LNA3" s="40"/>
      <c r="LNB3" s="40"/>
      <c r="LNC3" s="40"/>
      <c r="LND3" s="40"/>
      <c r="LNE3" s="40"/>
      <c r="LNF3" s="40"/>
      <c r="LNG3" s="40"/>
      <c r="LNH3" s="40"/>
      <c r="LNI3" s="40"/>
      <c r="LNJ3" s="40"/>
      <c r="LNK3" s="40"/>
      <c r="LNL3" s="40"/>
      <c r="LNM3" s="40"/>
      <c r="LNN3" s="40"/>
      <c r="LNO3" s="40"/>
      <c r="LNP3" s="40"/>
      <c r="LNQ3" s="40"/>
      <c r="LNR3" s="40"/>
      <c r="LNS3" s="40"/>
      <c r="LNT3" s="40"/>
      <c r="LNU3" s="40"/>
      <c r="LNV3" s="40"/>
      <c r="LNW3" s="40"/>
      <c r="LNX3" s="40"/>
      <c r="LNY3" s="40"/>
      <c r="LNZ3" s="40"/>
      <c r="LOA3" s="40"/>
      <c r="LOB3" s="40"/>
      <c r="LOC3" s="40"/>
      <c r="LOD3" s="40"/>
      <c r="LOE3" s="40"/>
      <c r="LOF3" s="40"/>
      <c r="LOG3" s="40"/>
      <c r="LOH3" s="40"/>
      <c r="LOI3" s="40"/>
      <c r="LOJ3" s="40"/>
      <c r="LOK3" s="40"/>
      <c r="LOL3" s="40"/>
      <c r="LOM3" s="40"/>
      <c r="LON3" s="40"/>
      <c r="LOO3" s="40"/>
      <c r="LOP3" s="40"/>
      <c r="LOQ3" s="40"/>
      <c r="LOR3" s="40"/>
      <c r="LOS3" s="40"/>
      <c r="LOT3" s="40"/>
      <c r="LOU3" s="40"/>
      <c r="LOV3" s="40"/>
      <c r="LOW3" s="40"/>
      <c r="LOX3" s="40"/>
      <c r="LOY3" s="40"/>
      <c r="LOZ3" s="40"/>
      <c r="LPA3" s="40"/>
      <c r="LPB3" s="40"/>
      <c r="LPC3" s="40"/>
      <c r="LPD3" s="40"/>
      <c r="LPE3" s="40"/>
      <c r="LPF3" s="40"/>
      <c r="LPG3" s="40"/>
      <c r="LPH3" s="40"/>
      <c r="LPI3" s="40"/>
      <c r="LPJ3" s="40"/>
      <c r="LPK3" s="40"/>
      <c r="LPL3" s="40"/>
      <c r="LPM3" s="40"/>
      <c r="LPN3" s="40"/>
      <c r="LPO3" s="40"/>
      <c r="LPP3" s="40"/>
      <c r="LPQ3" s="40"/>
      <c r="LPR3" s="40"/>
      <c r="LPS3" s="40"/>
      <c r="LPT3" s="40"/>
      <c r="LPU3" s="40"/>
      <c r="LPV3" s="40"/>
      <c r="LPW3" s="40"/>
      <c r="LPX3" s="40"/>
      <c r="LPY3" s="40"/>
      <c r="LPZ3" s="40"/>
      <c r="LQA3" s="40"/>
      <c r="LQB3" s="40"/>
      <c r="LQC3" s="40"/>
      <c r="LQD3" s="40"/>
      <c r="LQE3" s="40"/>
      <c r="LQF3" s="40"/>
      <c r="LQG3" s="40"/>
      <c r="LQH3" s="40"/>
      <c r="LQI3" s="40"/>
      <c r="LQJ3" s="40"/>
      <c r="LQK3" s="40"/>
      <c r="LQL3" s="40"/>
      <c r="LQM3" s="40"/>
      <c r="LQN3" s="40"/>
      <c r="LQO3" s="40"/>
      <c r="LQP3" s="40"/>
      <c r="LQQ3" s="40"/>
      <c r="LQR3" s="40"/>
      <c r="LQS3" s="40"/>
      <c r="LQT3" s="40"/>
      <c r="LQU3" s="40"/>
      <c r="LQV3" s="40"/>
      <c r="LQW3" s="40"/>
      <c r="LQX3" s="40"/>
      <c r="LQY3" s="40"/>
      <c r="LQZ3" s="40"/>
      <c r="LRA3" s="40"/>
      <c r="LRB3" s="40"/>
      <c r="LRC3" s="40"/>
      <c r="LRD3" s="40"/>
      <c r="LRE3" s="40"/>
      <c r="LRF3" s="40"/>
      <c r="LRG3" s="40"/>
      <c r="LRH3" s="40"/>
      <c r="LRI3" s="40"/>
      <c r="LRJ3" s="40"/>
      <c r="LRK3" s="40"/>
      <c r="LRL3" s="40"/>
      <c r="LRM3" s="40"/>
      <c r="LRN3" s="40"/>
      <c r="LRO3" s="40"/>
      <c r="LRP3" s="40"/>
      <c r="LRQ3" s="40"/>
      <c r="LRR3" s="40"/>
      <c r="LRS3" s="40"/>
      <c r="LRT3" s="40"/>
      <c r="LRU3" s="40"/>
      <c r="LRV3" s="40"/>
      <c r="LRW3" s="40"/>
      <c r="LRX3" s="40"/>
      <c r="LRY3" s="40"/>
      <c r="LRZ3" s="40"/>
      <c r="LSA3" s="40"/>
      <c r="LSB3" s="40"/>
      <c r="LSC3" s="40"/>
      <c r="LSD3" s="40"/>
      <c r="LSE3" s="40"/>
      <c r="LSF3" s="40"/>
      <c r="LSG3" s="40"/>
      <c r="LSH3" s="40"/>
      <c r="LSI3" s="40"/>
      <c r="LSJ3" s="40"/>
      <c r="LSK3" s="40"/>
      <c r="LSL3" s="40"/>
      <c r="LSM3" s="40"/>
      <c r="LSN3" s="40"/>
      <c r="LSO3" s="40"/>
      <c r="LSP3" s="40"/>
      <c r="LSQ3" s="40"/>
      <c r="LSR3" s="40"/>
      <c r="LSS3" s="40"/>
      <c r="LST3" s="40"/>
      <c r="LSU3" s="40"/>
      <c r="LSV3" s="40"/>
      <c r="LSW3" s="40"/>
      <c r="LSX3" s="40"/>
      <c r="LSY3" s="40"/>
      <c r="LSZ3" s="40"/>
      <c r="LTA3" s="40"/>
      <c r="LTB3" s="40"/>
      <c r="LTC3" s="40"/>
      <c r="LTD3" s="40"/>
      <c r="LTE3" s="40"/>
      <c r="LTF3" s="40"/>
      <c r="LTG3" s="40"/>
      <c r="LTH3" s="40"/>
      <c r="LTI3" s="40"/>
      <c r="LTJ3" s="40"/>
      <c r="LTK3" s="40"/>
      <c r="LTL3" s="40"/>
      <c r="LTM3" s="40"/>
      <c r="LTN3" s="40"/>
      <c r="LTO3" s="40"/>
      <c r="LTP3" s="40"/>
      <c r="LTQ3" s="40"/>
      <c r="LTR3" s="40"/>
      <c r="LTS3" s="40"/>
      <c r="LTT3" s="40"/>
      <c r="LTU3" s="40"/>
      <c r="LTV3" s="40"/>
      <c r="LTW3" s="40"/>
      <c r="LTX3" s="40"/>
      <c r="LTY3" s="40"/>
      <c r="LTZ3" s="40"/>
      <c r="LUA3" s="40"/>
      <c r="LUB3" s="40"/>
      <c r="LUC3" s="40"/>
      <c r="LUD3" s="40"/>
      <c r="LUE3" s="40"/>
      <c r="LUF3" s="40"/>
      <c r="LUG3" s="40"/>
      <c r="LUH3" s="40"/>
      <c r="LUI3" s="40"/>
      <c r="LUJ3" s="40"/>
      <c r="LUK3" s="40"/>
      <c r="LUL3" s="40"/>
      <c r="LUM3" s="40"/>
      <c r="LUN3" s="40"/>
      <c r="LUO3" s="40"/>
      <c r="LUP3" s="40"/>
      <c r="LUQ3" s="40"/>
      <c r="LUR3" s="40"/>
      <c r="LUS3" s="40"/>
      <c r="LUT3" s="40"/>
      <c r="LUU3" s="40"/>
      <c r="LUV3" s="40"/>
      <c r="LUW3" s="40"/>
      <c r="LUX3" s="40"/>
      <c r="LUY3" s="40"/>
      <c r="LUZ3" s="40"/>
      <c r="LVA3" s="40"/>
      <c r="LVB3" s="40"/>
      <c r="LVC3" s="40"/>
      <c r="LVD3" s="40"/>
      <c r="LVE3" s="40"/>
      <c r="LVF3" s="40"/>
      <c r="LVG3" s="40"/>
      <c r="LVH3" s="40"/>
      <c r="LVI3" s="40"/>
      <c r="LVJ3" s="40"/>
      <c r="LVK3" s="40"/>
      <c r="LVL3" s="40"/>
      <c r="LVM3" s="40"/>
      <c r="LVN3" s="40"/>
      <c r="LVO3" s="40"/>
      <c r="LVP3" s="40"/>
      <c r="LVQ3" s="40"/>
      <c r="LVR3" s="40"/>
      <c r="LVS3" s="40"/>
      <c r="LVT3" s="40"/>
      <c r="LVU3" s="40"/>
      <c r="LVV3" s="40"/>
      <c r="LVW3" s="40"/>
      <c r="LVX3" s="40"/>
      <c r="LVY3" s="40"/>
      <c r="LVZ3" s="40"/>
      <c r="LWA3" s="40"/>
      <c r="LWB3" s="40"/>
      <c r="LWC3" s="40"/>
      <c r="LWD3" s="40"/>
      <c r="LWE3" s="40"/>
      <c r="LWF3" s="40"/>
      <c r="LWG3" s="40"/>
      <c r="LWH3" s="40"/>
      <c r="LWI3" s="40"/>
      <c r="LWJ3" s="40"/>
      <c r="LWK3" s="40"/>
      <c r="LWL3" s="40"/>
      <c r="LWM3" s="40"/>
      <c r="LWN3" s="40"/>
      <c r="LWO3" s="40"/>
      <c r="LWP3" s="40"/>
      <c r="LWQ3" s="40"/>
      <c r="LWR3" s="40"/>
      <c r="LWS3" s="40"/>
      <c r="LWT3" s="40"/>
      <c r="LWU3" s="40"/>
      <c r="LWV3" s="40"/>
      <c r="LWW3" s="40"/>
      <c r="LWX3" s="40"/>
      <c r="LWY3" s="40"/>
      <c r="LWZ3" s="40"/>
      <c r="LXA3" s="40"/>
      <c r="LXB3" s="40"/>
      <c r="LXC3" s="40"/>
      <c r="LXD3" s="40"/>
      <c r="LXE3" s="40"/>
      <c r="LXF3" s="40"/>
      <c r="LXG3" s="40"/>
      <c r="LXH3" s="40"/>
      <c r="LXI3" s="40"/>
      <c r="LXJ3" s="40"/>
      <c r="LXK3" s="40"/>
      <c r="LXL3" s="40"/>
      <c r="LXM3" s="40"/>
      <c r="LXN3" s="40"/>
      <c r="LXO3" s="40"/>
      <c r="LXP3" s="40"/>
      <c r="LXQ3" s="40"/>
      <c r="LXR3" s="40"/>
      <c r="LXS3" s="40"/>
      <c r="LXT3" s="40"/>
      <c r="LXU3" s="40"/>
      <c r="LXV3" s="40"/>
      <c r="LXW3" s="40"/>
      <c r="LXX3" s="40"/>
      <c r="LXY3" s="40"/>
      <c r="LXZ3" s="40"/>
      <c r="LYA3" s="40"/>
      <c r="LYB3" s="40"/>
      <c r="LYC3" s="40"/>
      <c r="LYD3" s="40"/>
      <c r="LYE3" s="40"/>
      <c r="LYF3" s="40"/>
      <c r="LYG3" s="40"/>
      <c r="LYH3" s="40"/>
      <c r="LYI3" s="40"/>
      <c r="LYJ3" s="40"/>
      <c r="LYK3" s="40"/>
      <c r="LYL3" s="40"/>
      <c r="LYM3" s="40"/>
      <c r="LYN3" s="40"/>
      <c r="LYO3" s="40"/>
      <c r="LYP3" s="40"/>
      <c r="LYQ3" s="40"/>
      <c r="LYR3" s="40"/>
      <c r="LYS3" s="40"/>
      <c r="LYT3" s="40"/>
      <c r="LYU3" s="40"/>
      <c r="LYV3" s="40"/>
      <c r="LYW3" s="40"/>
      <c r="LYX3" s="40"/>
      <c r="LYY3" s="40"/>
      <c r="LYZ3" s="40"/>
      <c r="LZA3" s="40"/>
      <c r="LZB3" s="40"/>
      <c r="LZC3" s="40"/>
      <c r="LZD3" s="40"/>
      <c r="LZE3" s="40"/>
      <c r="LZF3" s="40"/>
      <c r="LZG3" s="40"/>
      <c r="LZH3" s="40"/>
      <c r="LZI3" s="40"/>
      <c r="LZJ3" s="40"/>
      <c r="LZK3" s="40"/>
      <c r="LZL3" s="40"/>
      <c r="LZM3" s="40"/>
      <c r="LZN3" s="40"/>
      <c r="LZO3" s="40"/>
      <c r="LZP3" s="40"/>
      <c r="LZQ3" s="40"/>
      <c r="LZR3" s="40"/>
      <c r="LZS3" s="40"/>
      <c r="LZT3" s="40"/>
      <c r="LZU3" s="40"/>
      <c r="LZV3" s="40"/>
      <c r="LZW3" s="40"/>
      <c r="LZX3" s="40"/>
      <c r="LZY3" s="40"/>
      <c r="LZZ3" s="40"/>
      <c r="MAA3" s="40"/>
      <c r="MAB3" s="40"/>
      <c r="MAC3" s="40"/>
      <c r="MAD3" s="40"/>
      <c r="MAE3" s="40"/>
      <c r="MAF3" s="40"/>
      <c r="MAG3" s="40"/>
      <c r="MAH3" s="40"/>
      <c r="MAI3" s="40"/>
      <c r="MAJ3" s="40"/>
      <c r="MAK3" s="40"/>
      <c r="MAL3" s="40"/>
      <c r="MAM3" s="40"/>
      <c r="MAN3" s="40"/>
      <c r="MAO3" s="40"/>
      <c r="MAP3" s="40"/>
      <c r="MAQ3" s="40"/>
      <c r="MAR3" s="40"/>
      <c r="MAS3" s="40"/>
      <c r="MAT3" s="40"/>
      <c r="MAU3" s="40"/>
      <c r="MAV3" s="40"/>
      <c r="MAW3" s="40"/>
      <c r="MAX3" s="40"/>
      <c r="MAY3" s="40"/>
      <c r="MAZ3" s="40"/>
      <c r="MBA3" s="40"/>
      <c r="MBB3" s="40"/>
      <c r="MBC3" s="40"/>
      <c r="MBD3" s="40"/>
      <c r="MBE3" s="40"/>
      <c r="MBF3" s="40"/>
      <c r="MBG3" s="40"/>
      <c r="MBH3" s="40"/>
      <c r="MBI3" s="40"/>
      <c r="MBJ3" s="40"/>
      <c r="MBK3" s="40"/>
      <c r="MBL3" s="40"/>
      <c r="MBM3" s="40"/>
      <c r="MBN3" s="40"/>
      <c r="MBO3" s="40"/>
      <c r="MBP3" s="40"/>
      <c r="MBQ3" s="40"/>
      <c r="MBR3" s="40"/>
      <c r="MBS3" s="40"/>
      <c r="MBT3" s="40"/>
      <c r="MBU3" s="40"/>
      <c r="MBV3" s="40"/>
      <c r="MBW3" s="40"/>
      <c r="MBX3" s="40"/>
      <c r="MBY3" s="40"/>
      <c r="MBZ3" s="40"/>
      <c r="MCA3" s="40"/>
      <c r="MCB3" s="40"/>
      <c r="MCC3" s="40"/>
      <c r="MCD3" s="40"/>
      <c r="MCE3" s="40"/>
      <c r="MCF3" s="40"/>
      <c r="MCG3" s="40"/>
      <c r="MCH3" s="40"/>
      <c r="MCI3" s="40"/>
      <c r="MCJ3" s="40"/>
      <c r="MCK3" s="40"/>
      <c r="MCL3" s="40"/>
      <c r="MCM3" s="40"/>
      <c r="MCN3" s="40"/>
      <c r="MCO3" s="40"/>
      <c r="MCP3" s="40"/>
      <c r="MCQ3" s="40"/>
      <c r="MCR3" s="40"/>
      <c r="MCS3" s="40"/>
      <c r="MCT3" s="40"/>
      <c r="MCU3" s="40"/>
      <c r="MCV3" s="40"/>
      <c r="MCW3" s="40"/>
      <c r="MCX3" s="40"/>
      <c r="MCY3" s="40"/>
      <c r="MCZ3" s="40"/>
      <c r="MDA3" s="40"/>
      <c r="MDB3" s="40"/>
      <c r="MDC3" s="40"/>
      <c r="MDD3" s="40"/>
      <c r="MDE3" s="40"/>
      <c r="MDF3" s="40"/>
      <c r="MDG3" s="40"/>
      <c r="MDH3" s="40"/>
      <c r="MDI3" s="40"/>
      <c r="MDJ3" s="40"/>
      <c r="MDK3" s="40"/>
      <c r="MDL3" s="40"/>
      <c r="MDM3" s="40"/>
      <c r="MDN3" s="40"/>
      <c r="MDO3" s="40"/>
      <c r="MDP3" s="40"/>
      <c r="MDQ3" s="40"/>
      <c r="MDR3" s="40"/>
      <c r="MDS3" s="40"/>
      <c r="MDT3" s="40"/>
      <c r="MDU3" s="40"/>
      <c r="MDV3" s="40"/>
      <c r="MDW3" s="40"/>
      <c r="MDX3" s="40"/>
      <c r="MDY3" s="40"/>
      <c r="MDZ3" s="40"/>
      <c r="MEA3" s="40"/>
      <c r="MEB3" s="40"/>
      <c r="MEC3" s="40"/>
      <c r="MED3" s="40"/>
      <c r="MEE3" s="40"/>
      <c r="MEF3" s="40"/>
      <c r="MEG3" s="40"/>
      <c r="MEH3" s="40"/>
      <c r="MEI3" s="40"/>
      <c r="MEJ3" s="40"/>
      <c r="MEK3" s="40"/>
      <c r="MEL3" s="40"/>
      <c r="MEM3" s="40"/>
      <c r="MEN3" s="40"/>
      <c r="MEO3" s="40"/>
      <c r="MEP3" s="40"/>
      <c r="MEQ3" s="40"/>
      <c r="MER3" s="40"/>
      <c r="MES3" s="40"/>
      <c r="MET3" s="40"/>
      <c r="MEU3" s="40"/>
      <c r="MEV3" s="40"/>
      <c r="MEW3" s="40"/>
      <c r="MEX3" s="40"/>
      <c r="MEY3" s="40"/>
      <c r="MEZ3" s="40"/>
      <c r="MFA3" s="40"/>
      <c r="MFB3" s="40"/>
      <c r="MFC3" s="40"/>
      <c r="MFD3" s="40"/>
      <c r="MFE3" s="40"/>
      <c r="MFF3" s="40"/>
      <c r="MFG3" s="40"/>
      <c r="MFH3" s="40"/>
      <c r="MFI3" s="40"/>
      <c r="MFJ3" s="40"/>
      <c r="MFK3" s="40"/>
      <c r="MFL3" s="40"/>
      <c r="MFM3" s="40"/>
      <c r="MFN3" s="40"/>
      <c r="MFO3" s="40"/>
      <c r="MFP3" s="40"/>
      <c r="MFQ3" s="40"/>
      <c r="MFR3" s="40"/>
      <c r="MFS3" s="40"/>
      <c r="MFT3" s="40"/>
      <c r="MFU3" s="40"/>
      <c r="MFV3" s="40"/>
      <c r="MFW3" s="40"/>
      <c r="MFX3" s="40"/>
      <c r="MFY3" s="40"/>
      <c r="MFZ3" s="40"/>
      <c r="MGA3" s="40"/>
      <c r="MGB3" s="40"/>
      <c r="MGC3" s="40"/>
      <c r="MGD3" s="40"/>
      <c r="MGE3" s="40"/>
      <c r="MGF3" s="40"/>
      <c r="MGG3" s="40"/>
      <c r="MGH3" s="40"/>
      <c r="MGI3" s="40"/>
      <c r="MGJ3" s="40"/>
      <c r="MGK3" s="40"/>
      <c r="MGL3" s="40"/>
      <c r="MGM3" s="40"/>
      <c r="MGN3" s="40"/>
      <c r="MGO3" s="40"/>
      <c r="MGP3" s="40"/>
      <c r="MGQ3" s="40"/>
      <c r="MGR3" s="40"/>
      <c r="MGS3" s="40"/>
      <c r="MGT3" s="40"/>
      <c r="MGU3" s="40"/>
      <c r="MGV3" s="40"/>
      <c r="MGW3" s="40"/>
      <c r="MGX3" s="40"/>
      <c r="MGY3" s="40"/>
      <c r="MGZ3" s="40"/>
      <c r="MHA3" s="40"/>
      <c r="MHB3" s="40"/>
      <c r="MHC3" s="40"/>
      <c r="MHD3" s="40"/>
      <c r="MHE3" s="40"/>
      <c r="MHF3" s="40"/>
      <c r="MHG3" s="40"/>
      <c r="MHH3" s="40"/>
      <c r="MHI3" s="40"/>
      <c r="MHJ3" s="40"/>
      <c r="MHK3" s="40"/>
      <c r="MHL3" s="40"/>
      <c r="MHM3" s="40"/>
      <c r="MHN3" s="40"/>
      <c r="MHO3" s="40"/>
      <c r="MHP3" s="40"/>
      <c r="MHQ3" s="40"/>
      <c r="MHR3" s="40"/>
      <c r="MHS3" s="40"/>
      <c r="MHT3" s="40"/>
      <c r="MHU3" s="40"/>
      <c r="MHV3" s="40"/>
      <c r="MHW3" s="40"/>
      <c r="MHX3" s="40"/>
      <c r="MHY3" s="40"/>
      <c r="MHZ3" s="40"/>
      <c r="MIA3" s="40"/>
      <c r="MIB3" s="40"/>
      <c r="MIC3" s="40"/>
      <c r="MID3" s="40"/>
      <c r="MIE3" s="40"/>
      <c r="MIF3" s="40"/>
      <c r="MIG3" s="40"/>
      <c r="MIH3" s="40"/>
      <c r="MII3" s="40"/>
      <c r="MIJ3" s="40"/>
      <c r="MIK3" s="40"/>
      <c r="MIL3" s="40"/>
      <c r="MIM3" s="40"/>
      <c r="MIN3" s="40"/>
      <c r="MIO3" s="40"/>
      <c r="MIP3" s="40"/>
      <c r="MIQ3" s="40"/>
      <c r="MIR3" s="40"/>
      <c r="MIS3" s="40"/>
      <c r="MIT3" s="40"/>
      <c r="MIU3" s="40"/>
      <c r="MIV3" s="40"/>
      <c r="MIW3" s="40"/>
      <c r="MIX3" s="40"/>
      <c r="MIY3" s="40"/>
      <c r="MIZ3" s="40"/>
      <c r="MJA3" s="40"/>
      <c r="MJB3" s="40"/>
      <c r="MJC3" s="40"/>
      <c r="MJD3" s="40"/>
      <c r="MJE3" s="40"/>
      <c r="MJF3" s="40"/>
      <c r="MJG3" s="40"/>
      <c r="MJH3" s="40"/>
      <c r="MJI3" s="40"/>
      <c r="MJJ3" s="40"/>
      <c r="MJK3" s="40"/>
      <c r="MJL3" s="40"/>
      <c r="MJM3" s="40"/>
      <c r="MJN3" s="40"/>
      <c r="MJO3" s="40"/>
      <c r="MJP3" s="40"/>
      <c r="MJQ3" s="40"/>
      <c r="MJR3" s="40"/>
      <c r="MJS3" s="40"/>
      <c r="MJT3" s="40"/>
      <c r="MJU3" s="40"/>
      <c r="MJV3" s="40"/>
      <c r="MJW3" s="40"/>
      <c r="MJX3" s="40"/>
      <c r="MJY3" s="40"/>
      <c r="MJZ3" s="40"/>
      <c r="MKA3" s="40"/>
      <c r="MKB3" s="40"/>
      <c r="MKC3" s="40"/>
      <c r="MKD3" s="40"/>
      <c r="MKE3" s="40"/>
      <c r="MKF3" s="40"/>
      <c r="MKG3" s="40"/>
      <c r="MKH3" s="40"/>
      <c r="MKI3" s="40"/>
      <c r="MKJ3" s="40"/>
      <c r="MKK3" s="40"/>
      <c r="MKL3" s="40"/>
      <c r="MKM3" s="40"/>
      <c r="MKN3" s="40"/>
      <c r="MKO3" s="40"/>
      <c r="MKP3" s="40"/>
      <c r="MKQ3" s="40"/>
      <c r="MKR3" s="40"/>
      <c r="MKS3" s="40"/>
      <c r="MKT3" s="40"/>
      <c r="MKU3" s="40"/>
      <c r="MKV3" s="40"/>
      <c r="MKW3" s="40"/>
      <c r="MKX3" s="40"/>
      <c r="MKY3" s="40"/>
      <c r="MKZ3" s="40"/>
      <c r="MLA3" s="40"/>
      <c r="MLB3" s="40"/>
      <c r="MLC3" s="40"/>
      <c r="MLD3" s="40"/>
      <c r="MLE3" s="40"/>
      <c r="MLF3" s="40"/>
      <c r="MLG3" s="40"/>
      <c r="MLH3" s="40"/>
      <c r="MLI3" s="40"/>
      <c r="MLJ3" s="40"/>
      <c r="MLK3" s="40"/>
      <c r="MLL3" s="40"/>
      <c r="MLM3" s="40"/>
      <c r="MLN3" s="40"/>
      <c r="MLO3" s="40"/>
      <c r="MLP3" s="40"/>
      <c r="MLQ3" s="40"/>
      <c r="MLR3" s="40"/>
      <c r="MLS3" s="40"/>
      <c r="MLT3" s="40"/>
      <c r="MLU3" s="40"/>
      <c r="MLV3" s="40"/>
      <c r="MLW3" s="40"/>
      <c r="MLX3" s="40"/>
      <c r="MLY3" s="40"/>
      <c r="MLZ3" s="40"/>
      <c r="MMA3" s="40"/>
      <c r="MMB3" s="40"/>
      <c r="MMC3" s="40"/>
      <c r="MMD3" s="40"/>
      <c r="MME3" s="40"/>
      <c r="MMF3" s="40"/>
      <c r="MMG3" s="40"/>
      <c r="MMH3" s="40"/>
      <c r="MMI3" s="40"/>
      <c r="MMJ3" s="40"/>
      <c r="MMK3" s="40"/>
      <c r="MML3" s="40"/>
      <c r="MMM3" s="40"/>
      <c r="MMN3" s="40"/>
      <c r="MMO3" s="40"/>
      <c r="MMP3" s="40"/>
      <c r="MMQ3" s="40"/>
      <c r="MMR3" s="40"/>
      <c r="MMS3" s="40"/>
      <c r="MMT3" s="40"/>
      <c r="MMU3" s="40"/>
      <c r="MMV3" s="40"/>
      <c r="MMW3" s="40"/>
      <c r="MMX3" s="40"/>
      <c r="MMY3" s="40"/>
      <c r="MMZ3" s="40"/>
      <c r="MNA3" s="40"/>
      <c r="MNB3" s="40"/>
      <c r="MNC3" s="40"/>
      <c r="MND3" s="40"/>
      <c r="MNE3" s="40"/>
      <c r="MNF3" s="40"/>
      <c r="MNG3" s="40"/>
      <c r="MNH3" s="40"/>
      <c r="MNI3" s="40"/>
      <c r="MNJ3" s="40"/>
      <c r="MNK3" s="40"/>
      <c r="MNL3" s="40"/>
      <c r="MNM3" s="40"/>
      <c r="MNN3" s="40"/>
      <c r="MNO3" s="40"/>
      <c r="MNP3" s="40"/>
      <c r="MNQ3" s="40"/>
      <c r="MNR3" s="40"/>
      <c r="MNS3" s="40"/>
      <c r="MNT3" s="40"/>
      <c r="MNU3" s="40"/>
      <c r="MNV3" s="40"/>
      <c r="MNW3" s="40"/>
      <c r="MNX3" s="40"/>
      <c r="MNY3" s="40"/>
      <c r="MNZ3" s="40"/>
      <c r="MOA3" s="40"/>
      <c r="MOB3" s="40"/>
      <c r="MOC3" s="40"/>
      <c r="MOD3" s="40"/>
      <c r="MOE3" s="40"/>
      <c r="MOF3" s="40"/>
      <c r="MOG3" s="40"/>
      <c r="MOH3" s="40"/>
      <c r="MOI3" s="40"/>
      <c r="MOJ3" s="40"/>
      <c r="MOK3" s="40"/>
      <c r="MOL3" s="40"/>
      <c r="MOM3" s="40"/>
      <c r="MON3" s="40"/>
      <c r="MOO3" s="40"/>
      <c r="MOP3" s="40"/>
      <c r="MOQ3" s="40"/>
      <c r="MOR3" s="40"/>
      <c r="MOS3" s="40"/>
      <c r="MOT3" s="40"/>
      <c r="MOU3" s="40"/>
      <c r="MOV3" s="40"/>
      <c r="MOW3" s="40"/>
      <c r="MOX3" s="40"/>
      <c r="MOY3" s="40"/>
      <c r="MOZ3" s="40"/>
      <c r="MPA3" s="40"/>
      <c r="MPB3" s="40"/>
      <c r="MPC3" s="40"/>
      <c r="MPD3" s="40"/>
      <c r="MPE3" s="40"/>
      <c r="MPF3" s="40"/>
      <c r="MPG3" s="40"/>
      <c r="MPH3" s="40"/>
      <c r="MPI3" s="40"/>
      <c r="MPJ3" s="40"/>
      <c r="MPK3" s="40"/>
      <c r="MPL3" s="40"/>
      <c r="MPM3" s="40"/>
      <c r="MPN3" s="40"/>
      <c r="MPO3" s="40"/>
      <c r="MPP3" s="40"/>
      <c r="MPQ3" s="40"/>
      <c r="MPR3" s="40"/>
      <c r="MPS3" s="40"/>
      <c r="MPT3" s="40"/>
      <c r="MPU3" s="40"/>
      <c r="MPV3" s="40"/>
      <c r="MPW3" s="40"/>
      <c r="MPX3" s="40"/>
      <c r="MPY3" s="40"/>
      <c r="MPZ3" s="40"/>
      <c r="MQA3" s="40"/>
      <c r="MQB3" s="40"/>
      <c r="MQC3" s="40"/>
      <c r="MQD3" s="40"/>
      <c r="MQE3" s="40"/>
      <c r="MQF3" s="40"/>
      <c r="MQG3" s="40"/>
      <c r="MQH3" s="40"/>
      <c r="MQI3" s="40"/>
      <c r="MQJ3" s="40"/>
      <c r="MQK3" s="40"/>
      <c r="MQL3" s="40"/>
      <c r="MQM3" s="40"/>
      <c r="MQN3" s="40"/>
      <c r="MQO3" s="40"/>
      <c r="MQP3" s="40"/>
      <c r="MQQ3" s="40"/>
      <c r="MQR3" s="40"/>
      <c r="MQS3" s="40"/>
      <c r="MQT3" s="40"/>
      <c r="MQU3" s="40"/>
      <c r="MQV3" s="40"/>
      <c r="MQW3" s="40"/>
      <c r="MQX3" s="40"/>
      <c r="MQY3" s="40"/>
      <c r="MQZ3" s="40"/>
      <c r="MRA3" s="40"/>
      <c r="MRB3" s="40"/>
      <c r="MRC3" s="40"/>
      <c r="MRD3" s="40"/>
      <c r="MRE3" s="40"/>
      <c r="MRF3" s="40"/>
      <c r="MRG3" s="40"/>
      <c r="MRH3" s="40"/>
      <c r="MRI3" s="40"/>
      <c r="MRJ3" s="40"/>
      <c r="MRK3" s="40"/>
      <c r="MRL3" s="40"/>
      <c r="MRM3" s="40"/>
      <c r="MRN3" s="40"/>
      <c r="MRO3" s="40"/>
      <c r="MRP3" s="40"/>
      <c r="MRQ3" s="40"/>
      <c r="MRR3" s="40"/>
      <c r="MRS3" s="40"/>
      <c r="MRT3" s="40"/>
      <c r="MRU3" s="40"/>
      <c r="MRV3" s="40"/>
      <c r="MRW3" s="40"/>
      <c r="MRX3" s="40"/>
      <c r="MRY3" s="40"/>
      <c r="MRZ3" s="40"/>
      <c r="MSA3" s="40"/>
      <c r="MSB3" s="40"/>
      <c r="MSC3" s="40"/>
      <c r="MSD3" s="40"/>
      <c r="MSE3" s="40"/>
      <c r="MSF3" s="40"/>
      <c r="MSG3" s="40"/>
      <c r="MSH3" s="40"/>
      <c r="MSI3" s="40"/>
      <c r="MSJ3" s="40"/>
      <c r="MSK3" s="40"/>
      <c r="MSL3" s="40"/>
      <c r="MSM3" s="40"/>
      <c r="MSN3" s="40"/>
      <c r="MSO3" s="40"/>
      <c r="MSP3" s="40"/>
      <c r="MSQ3" s="40"/>
      <c r="MSR3" s="40"/>
      <c r="MSS3" s="40"/>
      <c r="MST3" s="40"/>
      <c r="MSU3" s="40"/>
      <c r="MSV3" s="40"/>
      <c r="MSW3" s="40"/>
      <c r="MSX3" s="40"/>
      <c r="MSY3" s="40"/>
      <c r="MSZ3" s="40"/>
      <c r="MTA3" s="40"/>
      <c r="MTB3" s="40"/>
      <c r="MTC3" s="40"/>
      <c r="MTD3" s="40"/>
      <c r="MTE3" s="40"/>
      <c r="MTF3" s="40"/>
      <c r="MTG3" s="40"/>
      <c r="MTH3" s="40"/>
      <c r="MTI3" s="40"/>
      <c r="MTJ3" s="40"/>
      <c r="MTK3" s="40"/>
      <c r="MTL3" s="40"/>
      <c r="MTM3" s="40"/>
      <c r="MTN3" s="40"/>
      <c r="MTO3" s="40"/>
      <c r="MTP3" s="40"/>
      <c r="MTQ3" s="40"/>
      <c r="MTR3" s="40"/>
      <c r="MTS3" s="40"/>
      <c r="MTT3" s="40"/>
      <c r="MTU3" s="40"/>
      <c r="MTV3" s="40"/>
      <c r="MTW3" s="40"/>
      <c r="MTX3" s="40"/>
      <c r="MTY3" s="40"/>
      <c r="MTZ3" s="40"/>
      <c r="MUA3" s="40"/>
      <c r="MUB3" s="40"/>
      <c r="MUC3" s="40"/>
      <c r="MUD3" s="40"/>
      <c r="MUE3" s="40"/>
      <c r="MUF3" s="40"/>
      <c r="MUG3" s="40"/>
      <c r="MUH3" s="40"/>
      <c r="MUI3" s="40"/>
      <c r="MUJ3" s="40"/>
      <c r="MUK3" s="40"/>
      <c r="MUL3" s="40"/>
      <c r="MUM3" s="40"/>
      <c r="MUN3" s="40"/>
      <c r="MUO3" s="40"/>
      <c r="MUP3" s="40"/>
      <c r="MUQ3" s="40"/>
      <c r="MUR3" s="40"/>
      <c r="MUS3" s="40"/>
      <c r="MUT3" s="40"/>
      <c r="MUU3" s="40"/>
      <c r="MUV3" s="40"/>
      <c r="MUW3" s="40"/>
      <c r="MUX3" s="40"/>
      <c r="MUY3" s="40"/>
      <c r="MUZ3" s="40"/>
      <c r="MVA3" s="40"/>
      <c r="MVB3" s="40"/>
      <c r="MVC3" s="40"/>
      <c r="MVD3" s="40"/>
      <c r="MVE3" s="40"/>
      <c r="MVF3" s="40"/>
      <c r="MVG3" s="40"/>
      <c r="MVH3" s="40"/>
      <c r="MVI3" s="40"/>
      <c r="MVJ3" s="40"/>
      <c r="MVK3" s="40"/>
      <c r="MVL3" s="40"/>
      <c r="MVM3" s="40"/>
      <c r="MVN3" s="40"/>
      <c r="MVO3" s="40"/>
      <c r="MVP3" s="40"/>
      <c r="MVQ3" s="40"/>
      <c r="MVR3" s="40"/>
      <c r="MVS3" s="40"/>
      <c r="MVT3" s="40"/>
      <c r="MVU3" s="40"/>
      <c r="MVV3" s="40"/>
      <c r="MVW3" s="40"/>
      <c r="MVX3" s="40"/>
      <c r="MVY3" s="40"/>
      <c r="MVZ3" s="40"/>
      <c r="MWA3" s="40"/>
      <c r="MWB3" s="40"/>
      <c r="MWC3" s="40"/>
      <c r="MWD3" s="40"/>
      <c r="MWE3" s="40"/>
      <c r="MWF3" s="40"/>
      <c r="MWG3" s="40"/>
      <c r="MWH3" s="40"/>
      <c r="MWI3" s="40"/>
      <c r="MWJ3" s="40"/>
      <c r="MWK3" s="40"/>
      <c r="MWL3" s="40"/>
      <c r="MWM3" s="40"/>
      <c r="MWN3" s="40"/>
      <c r="MWO3" s="40"/>
      <c r="MWP3" s="40"/>
      <c r="MWQ3" s="40"/>
      <c r="MWR3" s="40"/>
      <c r="MWS3" s="40"/>
      <c r="MWT3" s="40"/>
      <c r="MWU3" s="40"/>
      <c r="MWV3" s="40"/>
      <c r="MWW3" s="40"/>
      <c r="MWX3" s="40"/>
      <c r="MWY3" s="40"/>
      <c r="MWZ3" s="40"/>
      <c r="MXA3" s="40"/>
      <c r="MXB3" s="40"/>
      <c r="MXC3" s="40"/>
      <c r="MXD3" s="40"/>
      <c r="MXE3" s="40"/>
      <c r="MXF3" s="40"/>
      <c r="MXG3" s="40"/>
      <c r="MXH3" s="40"/>
      <c r="MXI3" s="40"/>
      <c r="MXJ3" s="40"/>
      <c r="MXK3" s="40"/>
      <c r="MXL3" s="40"/>
      <c r="MXM3" s="40"/>
      <c r="MXN3" s="40"/>
      <c r="MXO3" s="40"/>
      <c r="MXP3" s="40"/>
      <c r="MXQ3" s="40"/>
      <c r="MXR3" s="40"/>
      <c r="MXS3" s="40"/>
      <c r="MXT3" s="40"/>
      <c r="MXU3" s="40"/>
      <c r="MXV3" s="40"/>
      <c r="MXW3" s="40"/>
      <c r="MXX3" s="40"/>
      <c r="MXY3" s="40"/>
      <c r="MXZ3" s="40"/>
      <c r="MYA3" s="40"/>
      <c r="MYB3" s="40"/>
      <c r="MYC3" s="40"/>
      <c r="MYD3" s="40"/>
      <c r="MYE3" s="40"/>
      <c r="MYF3" s="40"/>
      <c r="MYG3" s="40"/>
      <c r="MYH3" s="40"/>
      <c r="MYI3" s="40"/>
      <c r="MYJ3" s="40"/>
      <c r="MYK3" s="40"/>
      <c r="MYL3" s="40"/>
      <c r="MYM3" s="40"/>
      <c r="MYN3" s="40"/>
      <c r="MYO3" s="40"/>
      <c r="MYP3" s="40"/>
      <c r="MYQ3" s="40"/>
      <c r="MYR3" s="40"/>
      <c r="MYS3" s="40"/>
      <c r="MYT3" s="40"/>
      <c r="MYU3" s="40"/>
      <c r="MYV3" s="40"/>
      <c r="MYW3" s="40"/>
      <c r="MYX3" s="40"/>
      <c r="MYY3" s="40"/>
      <c r="MYZ3" s="40"/>
      <c r="MZA3" s="40"/>
      <c r="MZB3" s="40"/>
      <c r="MZC3" s="40"/>
      <c r="MZD3" s="40"/>
      <c r="MZE3" s="40"/>
      <c r="MZF3" s="40"/>
      <c r="MZG3" s="40"/>
      <c r="MZH3" s="40"/>
      <c r="MZI3" s="40"/>
      <c r="MZJ3" s="40"/>
      <c r="MZK3" s="40"/>
      <c r="MZL3" s="40"/>
      <c r="MZM3" s="40"/>
      <c r="MZN3" s="40"/>
      <c r="MZO3" s="40"/>
      <c r="MZP3" s="40"/>
      <c r="MZQ3" s="40"/>
      <c r="MZR3" s="40"/>
      <c r="MZS3" s="40"/>
      <c r="MZT3" s="40"/>
      <c r="MZU3" s="40"/>
      <c r="MZV3" s="40"/>
      <c r="MZW3" s="40"/>
      <c r="MZX3" s="40"/>
      <c r="MZY3" s="40"/>
      <c r="MZZ3" s="40"/>
      <c r="NAA3" s="40"/>
      <c r="NAB3" s="40"/>
      <c r="NAC3" s="40"/>
      <c r="NAD3" s="40"/>
      <c r="NAE3" s="40"/>
      <c r="NAF3" s="40"/>
      <c r="NAG3" s="40"/>
      <c r="NAH3" s="40"/>
      <c r="NAI3" s="40"/>
      <c r="NAJ3" s="40"/>
      <c r="NAK3" s="40"/>
      <c r="NAL3" s="40"/>
      <c r="NAM3" s="40"/>
      <c r="NAN3" s="40"/>
      <c r="NAO3" s="40"/>
      <c r="NAP3" s="40"/>
      <c r="NAQ3" s="40"/>
      <c r="NAR3" s="40"/>
      <c r="NAS3" s="40"/>
      <c r="NAT3" s="40"/>
      <c r="NAU3" s="40"/>
      <c r="NAV3" s="40"/>
      <c r="NAW3" s="40"/>
      <c r="NAX3" s="40"/>
      <c r="NAY3" s="40"/>
      <c r="NAZ3" s="40"/>
      <c r="NBA3" s="40"/>
      <c r="NBB3" s="40"/>
      <c r="NBC3" s="40"/>
      <c r="NBD3" s="40"/>
      <c r="NBE3" s="40"/>
      <c r="NBF3" s="40"/>
      <c r="NBG3" s="40"/>
      <c r="NBH3" s="40"/>
      <c r="NBI3" s="40"/>
      <c r="NBJ3" s="40"/>
      <c r="NBK3" s="40"/>
      <c r="NBL3" s="40"/>
      <c r="NBM3" s="40"/>
      <c r="NBN3" s="40"/>
      <c r="NBO3" s="40"/>
      <c r="NBP3" s="40"/>
      <c r="NBQ3" s="40"/>
      <c r="NBR3" s="40"/>
      <c r="NBS3" s="40"/>
      <c r="NBT3" s="40"/>
      <c r="NBU3" s="40"/>
      <c r="NBV3" s="40"/>
      <c r="NBW3" s="40"/>
      <c r="NBX3" s="40"/>
      <c r="NBY3" s="40"/>
      <c r="NBZ3" s="40"/>
      <c r="NCA3" s="40"/>
      <c r="NCB3" s="40"/>
      <c r="NCC3" s="40"/>
      <c r="NCD3" s="40"/>
      <c r="NCE3" s="40"/>
      <c r="NCF3" s="40"/>
      <c r="NCG3" s="40"/>
      <c r="NCH3" s="40"/>
      <c r="NCI3" s="40"/>
      <c r="NCJ3" s="40"/>
      <c r="NCK3" s="40"/>
      <c r="NCL3" s="40"/>
      <c r="NCM3" s="40"/>
      <c r="NCN3" s="40"/>
      <c r="NCO3" s="40"/>
      <c r="NCP3" s="40"/>
      <c r="NCQ3" s="40"/>
      <c r="NCR3" s="40"/>
      <c r="NCS3" s="40"/>
      <c r="NCT3" s="40"/>
      <c r="NCU3" s="40"/>
      <c r="NCV3" s="40"/>
      <c r="NCW3" s="40"/>
      <c r="NCX3" s="40"/>
      <c r="NCY3" s="40"/>
      <c r="NCZ3" s="40"/>
      <c r="NDA3" s="40"/>
      <c r="NDB3" s="40"/>
      <c r="NDC3" s="40"/>
      <c r="NDD3" s="40"/>
      <c r="NDE3" s="40"/>
      <c r="NDF3" s="40"/>
      <c r="NDG3" s="40"/>
      <c r="NDH3" s="40"/>
      <c r="NDI3" s="40"/>
      <c r="NDJ3" s="40"/>
      <c r="NDK3" s="40"/>
      <c r="NDL3" s="40"/>
      <c r="NDM3" s="40"/>
      <c r="NDN3" s="40"/>
      <c r="NDO3" s="40"/>
      <c r="NDP3" s="40"/>
      <c r="NDQ3" s="40"/>
      <c r="NDR3" s="40"/>
      <c r="NDS3" s="40"/>
      <c r="NDT3" s="40"/>
      <c r="NDU3" s="40"/>
      <c r="NDV3" s="40"/>
      <c r="NDW3" s="40"/>
      <c r="NDX3" s="40"/>
      <c r="NDY3" s="40"/>
      <c r="NDZ3" s="40"/>
      <c r="NEA3" s="40"/>
      <c r="NEB3" s="40"/>
      <c r="NEC3" s="40"/>
      <c r="NED3" s="40"/>
      <c r="NEE3" s="40"/>
      <c r="NEF3" s="40"/>
      <c r="NEG3" s="40"/>
      <c r="NEH3" s="40"/>
      <c r="NEI3" s="40"/>
      <c r="NEJ3" s="40"/>
      <c r="NEK3" s="40"/>
      <c r="NEL3" s="40"/>
      <c r="NEM3" s="40"/>
      <c r="NEN3" s="40"/>
      <c r="NEO3" s="40"/>
      <c r="NEP3" s="40"/>
      <c r="NEQ3" s="40"/>
      <c r="NER3" s="40"/>
      <c r="NES3" s="40"/>
      <c r="NET3" s="40"/>
      <c r="NEU3" s="40"/>
      <c r="NEV3" s="40"/>
      <c r="NEW3" s="40"/>
      <c r="NEX3" s="40"/>
      <c r="NEY3" s="40"/>
      <c r="NEZ3" s="40"/>
      <c r="NFA3" s="40"/>
      <c r="NFB3" s="40"/>
      <c r="NFC3" s="40"/>
      <c r="NFD3" s="40"/>
      <c r="NFE3" s="40"/>
      <c r="NFF3" s="40"/>
      <c r="NFG3" s="40"/>
      <c r="NFH3" s="40"/>
      <c r="NFI3" s="40"/>
      <c r="NFJ3" s="40"/>
      <c r="NFK3" s="40"/>
      <c r="NFL3" s="40"/>
      <c r="NFM3" s="40"/>
      <c r="NFN3" s="40"/>
      <c r="NFO3" s="40"/>
      <c r="NFP3" s="40"/>
      <c r="NFQ3" s="40"/>
      <c r="NFR3" s="40"/>
      <c r="NFS3" s="40"/>
      <c r="NFT3" s="40"/>
      <c r="NFU3" s="40"/>
      <c r="NFV3" s="40"/>
      <c r="NFW3" s="40"/>
      <c r="NFX3" s="40"/>
      <c r="NFY3" s="40"/>
      <c r="NFZ3" s="40"/>
      <c r="NGA3" s="40"/>
      <c r="NGB3" s="40"/>
      <c r="NGC3" s="40"/>
      <c r="NGD3" s="40"/>
      <c r="NGE3" s="40"/>
      <c r="NGF3" s="40"/>
      <c r="NGG3" s="40"/>
      <c r="NGH3" s="40"/>
      <c r="NGI3" s="40"/>
      <c r="NGJ3" s="40"/>
      <c r="NGK3" s="40"/>
      <c r="NGL3" s="40"/>
      <c r="NGM3" s="40"/>
      <c r="NGN3" s="40"/>
      <c r="NGO3" s="40"/>
      <c r="NGP3" s="40"/>
      <c r="NGQ3" s="40"/>
      <c r="NGR3" s="40"/>
      <c r="NGS3" s="40"/>
      <c r="NGT3" s="40"/>
      <c r="NGU3" s="40"/>
      <c r="NGV3" s="40"/>
      <c r="NGW3" s="40"/>
      <c r="NGX3" s="40"/>
      <c r="NGY3" s="40"/>
      <c r="NGZ3" s="40"/>
      <c r="NHA3" s="40"/>
      <c r="NHB3" s="40"/>
      <c r="NHC3" s="40"/>
      <c r="NHD3" s="40"/>
      <c r="NHE3" s="40"/>
      <c r="NHF3" s="40"/>
      <c r="NHG3" s="40"/>
      <c r="NHH3" s="40"/>
      <c r="NHI3" s="40"/>
      <c r="NHJ3" s="40"/>
      <c r="NHK3" s="40"/>
      <c r="NHL3" s="40"/>
      <c r="NHM3" s="40"/>
      <c r="NHN3" s="40"/>
      <c r="NHO3" s="40"/>
      <c r="NHP3" s="40"/>
      <c r="NHQ3" s="40"/>
      <c r="NHR3" s="40"/>
      <c r="NHS3" s="40"/>
      <c r="NHT3" s="40"/>
      <c r="NHU3" s="40"/>
      <c r="NHV3" s="40"/>
      <c r="NHW3" s="40"/>
      <c r="NHX3" s="40"/>
      <c r="NHY3" s="40"/>
      <c r="NHZ3" s="40"/>
      <c r="NIA3" s="40"/>
      <c r="NIB3" s="40"/>
      <c r="NIC3" s="40"/>
      <c r="NID3" s="40"/>
      <c r="NIE3" s="40"/>
      <c r="NIF3" s="40"/>
      <c r="NIG3" s="40"/>
      <c r="NIH3" s="40"/>
      <c r="NII3" s="40"/>
      <c r="NIJ3" s="40"/>
      <c r="NIK3" s="40"/>
      <c r="NIL3" s="40"/>
      <c r="NIM3" s="40"/>
      <c r="NIN3" s="40"/>
      <c r="NIO3" s="40"/>
      <c r="NIP3" s="40"/>
      <c r="NIQ3" s="40"/>
      <c r="NIR3" s="40"/>
      <c r="NIS3" s="40"/>
      <c r="NIT3" s="40"/>
      <c r="NIU3" s="40"/>
      <c r="NIV3" s="40"/>
      <c r="NIW3" s="40"/>
      <c r="NIX3" s="40"/>
      <c r="NIY3" s="40"/>
      <c r="NIZ3" s="40"/>
      <c r="NJA3" s="40"/>
      <c r="NJB3" s="40"/>
      <c r="NJC3" s="40"/>
      <c r="NJD3" s="40"/>
      <c r="NJE3" s="40"/>
      <c r="NJF3" s="40"/>
      <c r="NJG3" s="40"/>
      <c r="NJH3" s="40"/>
      <c r="NJI3" s="40"/>
      <c r="NJJ3" s="40"/>
      <c r="NJK3" s="40"/>
      <c r="NJL3" s="40"/>
      <c r="NJM3" s="40"/>
      <c r="NJN3" s="40"/>
      <c r="NJO3" s="40"/>
      <c r="NJP3" s="40"/>
      <c r="NJQ3" s="40"/>
      <c r="NJR3" s="40"/>
      <c r="NJS3" s="40"/>
      <c r="NJT3" s="40"/>
      <c r="NJU3" s="40"/>
      <c r="NJV3" s="40"/>
      <c r="NJW3" s="40"/>
      <c r="NJX3" s="40"/>
      <c r="NJY3" s="40"/>
      <c r="NJZ3" s="40"/>
      <c r="NKA3" s="40"/>
      <c r="NKB3" s="40"/>
      <c r="NKC3" s="40"/>
      <c r="NKD3" s="40"/>
      <c r="NKE3" s="40"/>
      <c r="NKF3" s="40"/>
      <c r="NKG3" s="40"/>
      <c r="NKH3" s="40"/>
      <c r="NKI3" s="40"/>
      <c r="NKJ3" s="40"/>
      <c r="NKK3" s="40"/>
      <c r="NKL3" s="40"/>
      <c r="NKM3" s="40"/>
      <c r="NKN3" s="40"/>
      <c r="NKO3" s="40"/>
      <c r="NKP3" s="40"/>
      <c r="NKQ3" s="40"/>
      <c r="NKR3" s="40"/>
      <c r="NKS3" s="40"/>
      <c r="NKT3" s="40"/>
      <c r="NKU3" s="40"/>
      <c r="NKV3" s="40"/>
      <c r="NKW3" s="40"/>
      <c r="NKX3" s="40"/>
      <c r="NKY3" s="40"/>
      <c r="NKZ3" s="40"/>
      <c r="NLA3" s="40"/>
      <c r="NLB3" s="40"/>
      <c r="NLC3" s="40"/>
      <c r="NLD3" s="40"/>
      <c r="NLE3" s="40"/>
      <c r="NLF3" s="40"/>
      <c r="NLG3" s="40"/>
      <c r="NLH3" s="40"/>
      <c r="NLI3" s="40"/>
      <c r="NLJ3" s="40"/>
      <c r="NLK3" s="40"/>
      <c r="NLL3" s="40"/>
      <c r="NLM3" s="40"/>
      <c r="NLN3" s="40"/>
      <c r="NLO3" s="40"/>
      <c r="NLP3" s="40"/>
      <c r="NLQ3" s="40"/>
      <c r="NLR3" s="40"/>
      <c r="NLS3" s="40"/>
      <c r="NLT3" s="40"/>
      <c r="NLU3" s="40"/>
      <c r="NLV3" s="40"/>
      <c r="NLW3" s="40"/>
      <c r="NLX3" s="40"/>
      <c r="NLY3" s="40"/>
      <c r="NLZ3" s="40"/>
      <c r="NMA3" s="40"/>
      <c r="NMB3" s="40"/>
      <c r="NMC3" s="40"/>
      <c r="NMD3" s="40"/>
      <c r="NME3" s="40"/>
      <c r="NMF3" s="40"/>
      <c r="NMG3" s="40"/>
      <c r="NMH3" s="40"/>
      <c r="NMI3" s="40"/>
      <c r="NMJ3" s="40"/>
      <c r="NMK3" s="40"/>
      <c r="NML3" s="40"/>
      <c r="NMM3" s="40"/>
      <c r="NMN3" s="40"/>
      <c r="NMO3" s="40"/>
      <c r="NMP3" s="40"/>
      <c r="NMQ3" s="40"/>
      <c r="NMR3" s="40"/>
      <c r="NMS3" s="40"/>
      <c r="NMT3" s="40"/>
      <c r="NMU3" s="40"/>
      <c r="NMV3" s="40"/>
      <c r="NMW3" s="40"/>
      <c r="NMX3" s="40"/>
      <c r="NMY3" s="40"/>
      <c r="NMZ3" s="40"/>
      <c r="NNA3" s="40"/>
      <c r="NNB3" s="40"/>
      <c r="NNC3" s="40"/>
      <c r="NND3" s="40"/>
      <c r="NNE3" s="40"/>
      <c r="NNF3" s="40"/>
      <c r="NNG3" s="40"/>
      <c r="NNH3" s="40"/>
      <c r="NNI3" s="40"/>
      <c r="NNJ3" s="40"/>
      <c r="NNK3" s="40"/>
      <c r="NNL3" s="40"/>
      <c r="NNM3" s="40"/>
      <c r="NNN3" s="40"/>
      <c r="NNO3" s="40"/>
      <c r="NNP3" s="40"/>
      <c r="NNQ3" s="40"/>
      <c r="NNR3" s="40"/>
      <c r="NNS3" s="40"/>
      <c r="NNT3" s="40"/>
      <c r="NNU3" s="40"/>
      <c r="NNV3" s="40"/>
      <c r="NNW3" s="40"/>
      <c r="NNX3" s="40"/>
      <c r="NNY3" s="40"/>
      <c r="NNZ3" s="40"/>
      <c r="NOA3" s="40"/>
      <c r="NOB3" s="40"/>
      <c r="NOC3" s="40"/>
      <c r="NOD3" s="40"/>
      <c r="NOE3" s="40"/>
      <c r="NOF3" s="40"/>
      <c r="NOG3" s="40"/>
      <c r="NOH3" s="40"/>
      <c r="NOI3" s="40"/>
      <c r="NOJ3" s="40"/>
      <c r="NOK3" s="40"/>
      <c r="NOL3" s="40"/>
      <c r="NOM3" s="40"/>
      <c r="NON3" s="40"/>
      <c r="NOO3" s="40"/>
      <c r="NOP3" s="40"/>
      <c r="NOQ3" s="40"/>
      <c r="NOR3" s="40"/>
      <c r="NOS3" s="40"/>
      <c r="NOT3" s="40"/>
      <c r="NOU3" s="40"/>
      <c r="NOV3" s="40"/>
      <c r="NOW3" s="40"/>
      <c r="NOX3" s="40"/>
      <c r="NOY3" s="40"/>
      <c r="NOZ3" s="40"/>
      <c r="NPA3" s="40"/>
      <c r="NPB3" s="40"/>
      <c r="NPC3" s="40"/>
      <c r="NPD3" s="40"/>
      <c r="NPE3" s="40"/>
      <c r="NPF3" s="40"/>
      <c r="NPG3" s="40"/>
      <c r="NPH3" s="40"/>
      <c r="NPI3" s="40"/>
      <c r="NPJ3" s="40"/>
      <c r="NPK3" s="40"/>
      <c r="NPL3" s="40"/>
      <c r="NPM3" s="40"/>
      <c r="NPN3" s="40"/>
      <c r="NPO3" s="40"/>
      <c r="NPP3" s="40"/>
      <c r="NPQ3" s="40"/>
      <c r="NPR3" s="40"/>
      <c r="NPS3" s="40"/>
      <c r="NPT3" s="40"/>
      <c r="NPU3" s="40"/>
      <c r="NPV3" s="40"/>
      <c r="NPW3" s="40"/>
      <c r="NPX3" s="40"/>
      <c r="NPY3" s="40"/>
      <c r="NPZ3" s="40"/>
      <c r="NQA3" s="40"/>
      <c r="NQB3" s="40"/>
      <c r="NQC3" s="40"/>
      <c r="NQD3" s="40"/>
      <c r="NQE3" s="40"/>
      <c r="NQF3" s="40"/>
      <c r="NQG3" s="40"/>
      <c r="NQH3" s="40"/>
      <c r="NQI3" s="40"/>
      <c r="NQJ3" s="40"/>
      <c r="NQK3" s="40"/>
      <c r="NQL3" s="40"/>
      <c r="NQM3" s="40"/>
      <c r="NQN3" s="40"/>
      <c r="NQO3" s="40"/>
      <c r="NQP3" s="40"/>
      <c r="NQQ3" s="40"/>
      <c r="NQR3" s="40"/>
      <c r="NQS3" s="40"/>
      <c r="NQT3" s="40"/>
      <c r="NQU3" s="40"/>
      <c r="NQV3" s="40"/>
      <c r="NQW3" s="40"/>
      <c r="NQX3" s="40"/>
      <c r="NQY3" s="40"/>
      <c r="NQZ3" s="40"/>
      <c r="NRA3" s="40"/>
      <c r="NRB3" s="40"/>
      <c r="NRC3" s="40"/>
      <c r="NRD3" s="40"/>
      <c r="NRE3" s="40"/>
      <c r="NRF3" s="40"/>
      <c r="NRG3" s="40"/>
      <c r="NRH3" s="40"/>
      <c r="NRI3" s="40"/>
      <c r="NRJ3" s="40"/>
      <c r="NRK3" s="40"/>
      <c r="NRL3" s="40"/>
      <c r="NRM3" s="40"/>
      <c r="NRN3" s="40"/>
      <c r="NRO3" s="40"/>
      <c r="NRP3" s="40"/>
      <c r="NRQ3" s="40"/>
      <c r="NRR3" s="40"/>
      <c r="NRS3" s="40"/>
      <c r="NRT3" s="40"/>
      <c r="NRU3" s="40"/>
      <c r="NRV3" s="40"/>
      <c r="NRW3" s="40"/>
      <c r="NRX3" s="40"/>
      <c r="NRY3" s="40"/>
      <c r="NRZ3" s="40"/>
      <c r="NSA3" s="40"/>
      <c r="NSB3" s="40"/>
      <c r="NSC3" s="40"/>
      <c r="NSD3" s="40"/>
      <c r="NSE3" s="40"/>
      <c r="NSF3" s="40"/>
      <c r="NSG3" s="40"/>
      <c r="NSH3" s="40"/>
      <c r="NSI3" s="40"/>
      <c r="NSJ3" s="40"/>
      <c r="NSK3" s="40"/>
      <c r="NSL3" s="40"/>
      <c r="NSM3" s="40"/>
      <c r="NSN3" s="40"/>
      <c r="NSO3" s="40"/>
      <c r="NSP3" s="40"/>
      <c r="NSQ3" s="40"/>
      <c r="NSR3" s="40"/>
      <c r="NSS3" s="40"/>
      <c r="NST3" s="40"/>
      <c r="NSU3" s="40"/>
      <c r="NSV3" s="40"/>
      <c r="NSW3" s="40"/>
      <c r="NSX3" s="40"/>
      <c r="NSY3" s="40"/>
      <c r="NSZ3" s="40"/>
      <c r="NTA3" s="40"/>
      <c r="NTB3" s="40"/>
      <c r="NTC3" s="40"/>
      <c r="NTD3" s="40"/>
      <c r="NTE3" s="40"/>
      <c r="NTF3" s="40"/>
      <c r="NTG3" s="40"/>
      <c r="NTH3" s="40"/>
      <c r="NTI3" s="40"/>
      <c r="NTJ3" s="40"/>
      <c r="NTK3" s="40"/>
      <c r="NTL3" s="40"/>
      <c r="NTM3" s="40"/>
      <c r="NTN3" s="40"/>
      <c r="NTO3" s="40"/>
      <c r="NTP3" s="40"/>
      <c r="NTQ3" s="40"/>
      <c r="NTR3" s="40"/>
      <c r="NTS3" s="40"/>
      <c r="NTT3" s="40"/>
      <c r="NTU3" s="40"/>
      <c r="NTV3" s="40"/>
      <c r="NTW3" s="40"/>
      <c r="NTX3" s="40"/>
      <c r="NTY3" s="40"/>
      <c r="NTZ3" s="40"/>
      <c r="NUA3" s="40"/>
      <c r="NUB3" s="40"/>
      <c r="NUC3" s="40"/>
      <c r="NUD3" s="40"/>
      <c r="NUE3" s="40"/>
      <c r="NUF3" s="40"/>
      <c r="NUG3" s="40"/>
      <c r="NUH3" s="40"/>
      <c r="NUI3" s="40"/>
      <c r="NUJ3" s="40"/>
      <c r="NUK3" s="40"/>
      <c r="NUL3" s="40"/>
      <c r="NUM3" s="40"/>
      <c r="NUN3" s="40"/>
      <c r="NUO3" s="40"/>
      <c r="NUP3" s="40"/>
      <c r="NUQ3" s="40"/>
      <c r="NUR3" s="40"/>
      <c r="NUS3" s="40"/>
      <c r="NUT3" s="40"/>
      <c r="NUU3" s="40"/>
      <c r="NUV3" s="40"/>
      <c r="NUW3" s="40"/>
      <c r="NUX3" s="40"/>
      <c r="NUY3" s="40"/>
      <c r="NUZ3" s="40"/>
      <c r="NVA3" s="40"/>
      <c r="NVB3" s="40"/>
      <c r="NVC3" s="40"/>
      <c r="NVD3" s="40"/>
      <c r="NVE3" s="40"/>
      <c r="NVF3" s="40"/>
      <c r="NVG3" s="40"/>
      <c r="NVH3" s="40"/>
      <c r="NVI3" s="40"/>
      <c r="NVJ3" s="40"/>
      <c r="NVK3" s="40"/>
      <c r="NVL3" s="40"/>
      <c r="NVM3" s="40"/>
      <c r="NVN3" s="40"/>
      <c r="NVO3" s="40"/>
      <c r="NVP3" s="40"/>
      <c r="NVQ3" s="40"/>
      <c r="NVR3" s="40"/>
      <c r="NVS3" s="40"/>
      <c r="NVT3" s="40"/>
      <c r="NVU3" s="40"/>
      <c r="NVV3" s="40"/>
      <c r="NVW3" s="40"/>
      <c r="NVX3" s="40"/>
      <c r="NVY3" s="40"/>
      <c r="NVZ3" s="40"/>
      <c r="NWA3" s="40"/>
      <c r="NWB3" s="40"/>
      <c r="NWC3" s="40"/>
      <c r="NWD3" s="40"/>
      <c r="NWE3" s="40"/>
      <c r="NWF3" s="40"/>
      <c r="NWG3" s="40"/>
      <c r="NWH3" s="40"/>
      <c r="NWI3" s="40"/>
      <c r="NWJ3" s="40"/>
      <c r="NWK3" s="40"/>
      <c r="NWL3" s="40"/>
      <c r="NWM3" s="40"/>
      <c r="NWN3" s="40"/>
      <c r="NWO3" s="40"/>
      <c r="NWP3" s="40"/>
      <c r="NWQ3" s="40"/>
      <c r="NWR3" s="40"/>
      <c r="NWS3" s="40"/>
      <c r="NWT3" s="40"/>
      <c r="NWU3" s="40"/>
      <c r="NWV3" s="40"/>
      <c r="NWW3" s="40"/>
      <c r="NWX3" s="40"/>
      <c r="NWY3" s="40"/>
      <c r="NWZ3" s="40"/>
      <c r="NXA3" s="40"/>
      <c r="NXB3" s="40"/>
      <c r="NXC3" s="40"/>
      <c r="NXD3" s="40"/>
      <c r="NXE3" s="40"/>
      <c r="NXF3" s="40"/>
      <c r="NXG3" s="40"/>
      <c r="NXH3" s="40"/>
      <c r="NXI3" s="40"/>
      <c r="NXJ3" s="40"/>
      <c r="NXK3" s="40"/>
      <c r="NXL3" s="40"/>
      <c r="NXM3" s="40"/>
      <c r="NXN3" s="40"/>
      <c r="NXO3" s="40"/>
      <c r="NXP3" s="40"/>
      <c r="NXQ3" s="40"/>
      <c r="NXR3" s="40"/>
      <c r="NXS3" s="40"/>
      <c r="NXT3" s="40"/>
      <c r="NXU3" s="40"/>
      <c r="NXV3" s="40"/>
      <c r="NXW3" s="40"/>
      <c r="NXX3" s="40"/>
      <c r="NXY3" s="40"/>
      <c r="NXZ3" s="40"/>
      <c r="NYA3" s="40"/>
      <c r="NYB3" s="40"/>
      <c r="NYC3" s="40"/>
      <c r="NYD3" s="40"/>
      <c r="NYE3" s="40"/>
      <c r="NYF3" s="40"/>
      <c r="NYG3" s="40"/>
      <c r="NYH3" s="40"/>
      <c r="NYI3" s="40"/>
      <c r="NYJ3" s="40"/>
      <c r="NYK3" s="40"/>
      <c r="NYL3" s="40"/>
      <c r="NYM3" s="40"/>
      <c r="NYN3" s="40"/>
      <c r="NYO3" s="40"/>
      <c r="NYP3" s="40"/>
      <c r="NYQ3" s="40"/>
      <c r="NYR3" s="40"/>
      <c r="NYS3" s="40"/>
      <c r="NYT3" s="40"/>
      <c r="NYU3" s="40"/>
      <c r="NYV3" s="40"/>
      <c r="NYW3" s="40"/>
      <c r="NYX3" s="40"/>
      <c r="NYY3" s="40"/>
      <c r="NYZ3" s="40"/>
      <c r="NZA3" s="40"/>
      <c r="NZB3" s="40"/>
      <c r="NZC3" s="40"/>
      <c r="NZD3" s="40"/>
      <c r="NZE3" s="40"/>
      <c r="NZF3" s="40"/>
      <c r="NZG3" s="40"/>
      <c r="NZH3" s="40"/>
      <c r="NZI3" s="40"/>
      <c r="NZJ3" s="40"/>
      <c r="NZK3" s="40"/>
      <c r="NZL3" s="40"/>
      <c r="NZM3" s="40"/>
      <c r="NZN3" s="40"/>
      <c r="NZO3" s="40"/>
      <c r="NZP3" s="40"/>
      <c r="NZQ3" s="40"/>
      <c r="NZR3" s="40"/>
      <c r="NZS3" s="40"/>
      <c r="NZT3" s="40"/>
      <c r="NZU3" s="40"/>
      <c r="NZV3" s="40"/>
      <c r="NZW3" s="40"/>
      <c r="NZX3" s="40"/>
      <c r="NZY3" s="40"/>
      <c r="NZZ3" s="40"/>
      <c r="OAA3" s="40"/>
      <c r="OAB3" s="40"/>
      <c r="OAC3" s="40"/>
      <c r="OAD3" s="40"/>
      <c r="OAE3" s="40"/>
      <c r="OAF3" s="40"/>
      <c r="OAG3" s="40"/>
      <c r="OAH3" s="40"/>
      <c r="OAI3" s="40"/>
      <c r="OAJ3" s="40"/>
      <c r="OAK3" s="40"/>
      <c r="OAL3" s="40"/>
      <c r="OAM3" s="40"/>
      <c r="OAN3" s="40"/>
      <c r="OAO3" s="40"/>
      <c r="OAP3" s="40"/>
      <c r="OAQ3" s="40"/>
      <c r="OAR3" s="40"/>
      <c r="OAS3" s="40"/>
      <c r="OAT3" s="40"/>
      <c r="OAU3" s="40"/>
      <c r="OAV3" s="40"/>
      <c r="OAW3" s="40"/>
      <c r="OAX3" s="40"/>
      <c r="OAY3" s="40"/>
      <c r="OAZ3" s="40"/>
      <c r="OBA3" s="40"/>
      <c r="OBB3" s="40"/>
      <c r="OBC3" s="40"/>
      <c r="OBD3" s="40"/>
      <c r="OBE3" s="40"/>
      <c r="OBF3" s="40"/>
      <c r="OBG3" s="40"/>
      <c r="OBH3" s="40"/>
      <c r="OBI3" s="40"/>
      <c r="OBJ3" s="40"/>
      <c r="OBK3" s="40"/>
      <c r="OBL3" s="40"/>
      <c r="OBM3" s="40"/>
      <c r="OBN3" s="40"/>
      <c r="OBO3" s="40"/>
      <c r="OBP3" s="40"/>
      <c r="OBQ3" s="40"/>
      <c r="OBR3" s="40"/>
      <c r="OBS3" s="40"/>
      <c r="OBT3" s="40"/>
      <c r="OBU3" s="40"/>
      <c r="OBV3" s="40"/>
      <c r="OBW3" s="40"/>
      <c r="OBX3" s="40"/>
      <c r="OBY3" s="40"/>
      <c r="OBZ3" s="40"/>
      <c r="OCA3" s="40"/>
      <c r="OCB3" s="40"/>
      <c r="OCC3" s="40"/>
      <c r="OCD3" s="40"/>
      <c r="OCE3" s="40"/>
      <c r="OCF3" s="40"/>
      <c r="OCG3" s="40"/>
      <c r="OCH3" s="40"/>
      <c r="OCI3" s="40"/>
      <c r="OCJ3" s="40"/>
      <c r="OCK3" s="40"/>
      <c r="OCL3" s="40"/>
      <c r="OCM3" s="40"/>
      <c r="OCN3" s="40"/>
      <c r="OCO3" s="40"/>
      <c r="OCP3" s="40"/>
      <c r="OCQ3" s="40"/>
      <c r="OCR3" s="40"/>
      <c r="OCS3" s="40"/>
      <c r="OCT3" s="40"/>
      <c r="OCU3" s="40"/>
      <c r="OCV3" s="40"/>
      <c r="OCW3" s="40"/>
      <c r="OCX3" s="40"/>
      <c r="OCY3" s="40"/>
      <c r="OCZ3" s="40"/>
      <c r="ODA3" s="40"/>
      <c r="ODB3" s="40"/>
      <c r="ODC3" s="40"/>
      <c r="ODD3" s="40"/>
      <c r="ODE3" s="40"/>
      <c r="ODF3" s="40"/>
      <c r="ODG3" s="40"/>
      <c r="ODH3" s="40"/>
      <c r="ODI3" s="40"/>
      <c r="ODJ3" s="40"/>
      <c r="ODK3" s="40"/>
      <c r="ODL3" s="40"/>
      <c r="ODM3" s="40"/>
      <c r="ODN3" s="40"/>
      <c r="ODO3" s="40"/>
      <c r="ODP3" s="40"/>
      <c r="ODQ3" s="40"/>
      <c r="ODR3" s="40"/>
      <c r="ODS3" s="40"/>
      <c r="ODT3" s="40"/>
      <c r="ODU3" s="40"/>
      <c r="ODV3" s="40"/>
      <c r="ODW3" s="40"/>
      <c r="ODX3" s="40"/>
      <c r="ODY3" s="40"/>
      <c r="ODZ3" s="40"/>
      <c r="OEA3" s="40"/>
      <c r="OEB3" s="40"/>
      <c r="OEC3" s="40"/>
      <c r="OED3" s="40"/>
      <c r="OEE3" s="40"/>
      <c r="OEF3" s="40"/>
      <c r="OEG3" s="40"/>
      <c r="OEH3" s="40"/>
      <c r="OEI3" s="40"/>
      <c r="OEJ3" s="40"/>
      <c r="OEK3" s="40"/>
      <c r="OEL3" s="40"/>
      <c r="OEM3" s="40"/>
      <c r="OEN3" s="40"/>
      <c r="OEO3" s="40"/>
      <c r="OEP3" s="40"/>
      <c r="OEQ3" s="40"/>
      <c r="OER3" s="40"/>
      <c r="OES3" s="40"/>
      <c r="OET3" s="40"/>
      <c r="OEU3" s="40"/>
      <c r="OEV3" s="40"/>
      <c r="OEW3" s="40"/>
      <c r="OEX3" s="40"/>
      <c r="OEY3" s="40"/>
      <c r="OEZ3" s="40"/>
      <c r="OFA3" s="40"/>
      <c r="OFB3" s="40"/>
      <c r="OFC3" s="40"/>
      <c r="OFD3" s="40"/>
      <c r="OFE3" s="40"/>
      <c r="OFF3" s="40"/>
      <c r="OFG3" s="40"/>
      <c r="OFH3" s="40"/>
      <c r="OFI3" s="40"/>
      <c r="OFJ3" s="40"/>
      <c r="OFK3" s="40"/>
      <c r="OFL3" s="40"/>
      <c r="OFM3" s="40"/>
      <c r="OFN3" s="40"/>
      <c r="OFO3" s="40"/>
      <c r="OFP3" s="40"/>
      <c r="OFQ3" s="40"/>
      <c r="OFR3" s="40"/>
      <c r="OFS3" s="40"/>
      <c r="OFT3" s="40"/>
      <c r="OFU3" s="40"/>
      <c r="OFV3" s="40"/>
      <c r="OFW3" s="40"/>
      <c r="OFX3" s="40"/>
      <c r="OFY3" s="40"/>
      <c r="OFZ3" s="40"/>
      <c r="OGA3" s="40"/>
      <c r="OGB3" s="40"/>
      <c r="OGC3" s="40"/>
      <c r="OGD3" s="40"/>
      <c r="OGE3" s="40"/>
      <c r="OGF3" s="40"/>
      <c r="OGG3" s="40"/>
      <c r="OGH3" s="40"/>
      <c r="OGI3" s="40"/>
      <c r="OGJ3" s="40"/>
      <c r="OGK3" s="40"/>
      <c r="OGL3" s="40"/>
      <c r="OGM3" s="40"/>
      <c r="OGN3" s="40"/>
      <c r="OGO3" s="40"/>
      <c r="OGP3" s="40"/>
      <c r="OGQ3" s="40"/>
      <c r="OGR3" s="40"/>
      <c r="OGS3" s="40"/>
      <c r="OGT3" s="40"/>
      <c r="OGU3" s="40"/>
      <c r="OGV3" s="40"/>
      <c r="OGW3" s="40"/>
      <c r="OGX3" s="40"/>
      <c r="OGY3" s="40"/>
      <c r="OGZ3" s="40"/>
      <c r="OHA3" s="40"/>
      <c r="OHB3" s="40"/>
      <c r="OHC3" s="40"/>
      <c r="OHD3" s="40"/>
      <c r="OHE3" s="40"/>
      <c r="OHF3" s="40"/>
      <c r="OHG3" s="40"/>
      <c r="OHH3" s="40"/>
      <c r="OHI3" s="40"/>
      <c r="OHJ3" s="40"/>
      <c r="OHK3" s="40"/>
      <c r="OHL3" s="40"/>
      <c r="OHM3" s="40"/>
      <c r="OHN3" s="40"/>
      <c r="OHO3" s="40"/>
      <c r="OHP3" s="40"/>
      <c r="OHQ3" s="40"/>
      <c r="OHR3" s="40"/>
      <c r="OHS3" s="40"/>
      <c r="OHT3" s="40"/>
      <c r="OHU3" s="40"/>
      <c r="OHV3" s="40"/>
      <c r="OHW3" s="40"/>
      <c r="OHX3" s="40"/>
      <c r="OHY3" s="40"/>
      <c r="OHZ3" s="40"/>
      <c r="OIA3" s="40"/>
      <c r="OIB3" s="40"/>
      <c r="OIC3" s="40"/>
      <c r="OID3" s="40"/>
      <c r="OIE3" s="40"/>
      <c r="OIF3" s="40"/>
      <c r="OIG3" s="40"/>
      <c r="OIH3" s="40"/>
      <c r="OII3" s="40"/>
      <c r="OIJ3" s="40"/>
      <c r="OIK3" s="40"/>
      <c r="OIL3" s="40"/>
      <c r="OIM3" s="40"/>
      <c r="OIN3" s="40"/>
      <c r="OIO3" s="40"/>
      <c r="OIP3" s="40"/>
      <c r="OIQ3" s="40"/>
      <c r="OIR3" s="40"/>
      <c r="OIS3" s="40"/>
      <c r="OIT3" s="40"/>
      <c r="OIU3" s="40"/>
      <c r="OIV3" s="40"/>
      <c r="OIW3" s="40"/>
      <c r="OIX3" s="40"/>
      <c r="OIY3" s="40"/>
      <c r="OIZ3" s="40"/>
      <c r="OJA3" s="40"/>
      <c r="OJB3" s="40"/>
      <c r="OJC3" s="40"/>
      <c r="OJD3" s="40"/>
      <c r="OJE3" s="40"/>
      <c r="OJF3" s="40"/>
      <c r="OJG3" s="40"/>
      <c r="OJH3" s="40"/>
      <c r="OJI3" s="40"/>
      <c r="OJJ3" s="40"/>
      <c r="OJK3" s="40"/>
      <c r="OJL3" s="40"/>
      <c r="OJM3" s="40"/>
      <c r="OJN3" s="40"/>
      <c r="OJO3" s="40"/>
      <c r="OJP3" s="40"/>
      <c r="OJQ3" s="40"/>
      <c r="OJR3" s="40"/>
      <c r="OJS3" s="40"/>
      <c r="OJT3" s="40"/>
      <c r="OJU3" s="40"/>
      <c r="OJV3" s="40"/>
      <c r="OJW3" s="40"/>
      <c r="OJX3" s="40"/>
      <c r="OJY3" s="40"/>
      <c r="OJZ3" s="40"/>
      <c r="OKA3" s="40"/>
      <c r="OKB3" s="40"/>
      <c r="OKC3" s="40"/>
      <c r="OKD3" s="40"/>
      <c r="OKE3" s="40"/>
      <c r="OKF3" s="40"/>
      <c r="OKG3" s="40"/>
      <c r="OKH3" s="40"/>
      <c r="OKI3" s="40"/>
      <c r="OKJ3" s="40"/>
      <c r="OKK3" s="40"/>
      <c r="OKL3" s="40"/>
      <c r="OKM3" s="40"/>
      <c r="OKN3" s="40"/>
      <c r="OKO3" s="40"/>
      <c r="OKP3" s="40"/>
      <c r="OKQ3" s="40"/>
      <c r="OKR3" s="40"/>
      <c r="OKS3" s="40"/>
      <c r="OKT3" s="40"/>
      <c r="OKU3" s="40"/>
      <c r="OKV3" s="40"/>
      <c r="OKW3" s="40"/>
      <c r="OKX3" s="40"/>
      <c r="OKY3" s="40"/>
      <c r="OKZ3" s="40"/>
      <c r="OLA3" s="40"/>
      <c r="OLB3" s="40"/>
      <c r="OLC3" s="40"/>
      <c r="OLD3" s="40"/>
      <c r="OLE3" s="40"/>
      <c r="OLF3" s="40"/>
      <c r="OLG3" s="40"/>
      <c r="OLH3" s="40"/>
      <c r="OLI3" s="40"/>
      <c r="OLJ3" s="40"/>
      <c r="OLK3" s="40"/>
      <c r="OLL3" s="40"/>
      <c r="OLM3" s="40"/>
      <c r="OLN3" s="40"/>
      <c r="OLO3" s="40"/>
      <c r="OLP3" s="40"/>
      <c r="OLQ3" s="40"/>
      <c r="OLR3" s="40"/>
      <c r="OLS3" s="40"/>
      <c r="OLT3" s="40"/>
      <c r="OLU3" s="40"/>
      <c r="OLV3" s="40"/>
      <c r="OLW3" s="40"/>
      <c r="OLX3" s="40"/>
      <c r="OLY3" s="40"/>
      <c r="OLZ3" s="40"/>
      <c r="OMA3" s="40"/>
      <c r="OMB3" s="40"/>
      <c r="OMC3" s="40"/>
      <c r="OMD3" s="40"/>
      <c r="OME3" s="40"/>
      <c r="OMF3" s="40"/>
      <c r="OMG3" s="40"/>
      <c r="OMH3" s="40"/>
      <c r="OMI3" s="40"/>
      <c r="OMJ3" s="40"/>
      <c r="OMK3" s="40"/>
      <c r="OML3" s="40"/>
      <c r="OMM3" s="40"/>
      <c r="OMN3" s="40"/>
      <c r="OMO3" s="40"/>
      <c r="OMP3" s="40"/>
      <c r="OMQ3" s="40"/>
      <c r="OMR3" s="40"/>
      <c r="OMS3" s="40"/>
      <c r="OMT3" s="40"/>
      <c r="OMU3" s="40"/>
      <c r="OMV3" s="40"/>
      <c r="OMW3" s="40"/>
      <c r="OMX3" s="40"/>
      <c r="OMY3" s="40"/>
      <c r="OMZ3" s="40"/>
      <c r="ONA3" s="40"/>
      <c r="ONB3" s="40"/>
      <c r="ONC3" s="40"/>
      <c r="OND3" s="40"/>
      <c r="ONE3" s="40"/>
      <c r="ONF3" s="40"/>
      <c r="ONG3" s="40"/>
      <c r="ONH3" s="40"/>
      <c r="ONI3" s="40"/>
      <c r="ONJ3" s="40"/>
      <c r="ONK3" s="40"/>
      <c r="ONL3" s="40"/>
      <c r="ONM3" s="40"/>
      <c r="ONN3" s="40"/>
      <c r="ONO3" s="40"/>
      <c r="ONP3" s="40"/>
      <c r="ONQ3" s="40"/>
      <c r="ONR3" s="40"/>
      <c r="ONS3" s="40"/>
      <c r="ONT3" s="40"/>
      <c r="ONU3" s="40"/>
      <c r="ONV3" s="40"/>
      <c r="ONW3" s="40"/>
      <c r="ONX3" s="40"/>
      <c r="ONY3" s="40"/>
      <c r="ONZ3" s="40"/>
      <c r="OOA3" s="40"/>
      <c r="OOB3" s="40"/>
      <c r="OOC3" s="40"/>
      <c r="OOD3" s="40"/>
      <c r="OOE3" s="40"/>
      <c r="OOF3" s="40"/>
      <c r="OOG3" s="40"/>
      <c r="OOH3" s="40"/>
      <c r="OOI3" s="40"/>
      <c r="OOJ3" s="40"/>
      <c r="OOK3" s="40"/>
      <c r="OOL3" s="40"/>
      <c r="OOM3" s="40"/>
      <c r="OON3" s="40"/>
      <c r="OOO3" s="40"/>
      <c r="OOP3" s="40"/>
      <c r="OOQ3" s="40"/>
      <c r="OOR3" s="40"/>
      <c r="OOS3" s="40"/>
      <c r="OOT3" s="40"/>
      <c r="OOU3" s="40"/>
      <c r="OOV3" s="40"/>
      <c r="OOW3" s="40"/>
      <c r="OOX3" s="40"/>
      <c r="OOY3" s="40"/>
      <c r="OOZ3" s="40"/>
      <c r="OPA3" s="40"/>
      <c r="OPB3" s="40"/>
      <c r="OPC3" s="40"/>
      <c r="OPD3" s="40"/>
      <c r="OPE3" s="40"/>
      <c r="OPF3" s="40"/>
      <c r="OPG3" s="40"/>
      <c r="OPH3" s="40"/>
      <c r="OPI3" s="40"/>
      <c r="OPJ3" s="40"/>
      <c r="OPK3" s="40"/>
      <c r="OPL3" s="40"/>
      <c r="OPM3" s="40"/>
      <c r="OPN3" s="40"/>
      <c r="OPO3" s="40"/>
      <c r="OPP3" s="40"/>
      <c r="OPQ3" s="40"/>
      <c r="OPR3" s="40"/>
      <c r="OPS3" s="40"/>
      <c r="OPT3" s="40"/>
      <c r="OPU3" s="40"/>
      <c r="OPV3" s="40"/>
      <c r="OPW3" s="40"/>
      <c r="OPX3" s="40"/>
      <c r="OPY3" s="40"/>
      <c r="OPZ3" s="40"/>
      <c r="OQA3" s="40"/>
      <c r="OQB3" s="40"/>
      <c r="OQC3" s="40"/>
      <c r="OQD3" s="40"/>
      <c r="OQE3" s="40"/>
      <c r="OQF3" s="40"/>
      <c r="OQG3" s="40"/>
      <c r="OQH3" s="40"/>
      <c r="OQI3" s="40"/>
      <c r="OQJ3" s="40"/>
      <c r="OQK3" s="40"/>
      <c r="OQL3" s="40"/>
      <c r="OQM3" s="40"/>
      <c r="OQN3" s="40"/>
      <c r="OQO3" s="40"/>
      <c r="OQP3" s="40"/>
      <c r="OQQ3" s="40"/>
      <c r="OQR3" s="40"/>
      <c r="OQS3" s="40"/>
      <c r="OQT3" s="40"/>
      <c r="OQU3" s="40"/>
      <c r="OQV3" s="40"/>
      <c r="OQW3" s="40"/>
      <c r="OQX3" s="40"/>
      <c r="OQY3" s="40"/>
      <c r="OQZ3" s="40"/>
      <c r="ORA3" s="40"/>
      <c r="ORB3" s="40"/>
      <c r="ORC3" s="40"/>
      <c r="ORD3" s="40"/>
      <c r="ORE3" s="40"/>
      <c r="ORF3" s="40"/>
      <c r="ORG3" s="40"/>
      <c r="ORH3" s="40"/>
      <c r="ORI3" s="40"/>
      <c r="ORJ3" s="40"/>
      <c r="ORK3" s="40"/>
      <c r="ORL3" s="40"/>
      <c r="ORM3" s="40"/>
      <c r="ORN3" s="40"/>
      <c r="ORO3" s="40"/>
      <c r="ORP3" s="40"/>
      <c r="ORQ3" s="40"/>
      <c r="ORR3" s="40"/>
      <c r="ORS3" s="40"/>
      <c r="ORT3" s="40"/>
      <c r="ORU3" s="40"/>
      <c r="ORV3" s="40"/>
      <c r="ORW3" s="40"/>
      <c r="ORX3" s="40"/>
      <c r="ORY3" s="40"/>
      <c r="ORZ3" s="40"/>
      <c r="OSA3" s="40"/>
      <c r="OSB3" s="40"/>
      <c r="OSC3" s="40"/>
      <c r="OSD3" s="40"/>
      <c r="OSE3" s="40"/>
      <c r="OSF3" s="40"/>
      <c r="OSG3" s="40"/>
      <c r="OSH3" s="40"/>
      <c r="OSI3" s="40"/>
      <c r="OSJ3" s="40"/>
      <c r="OSK3" s="40"/>
      <c r="OSL3" s="40"/>
      <c r="OSM3" s="40"/>
      <c r="OSN3" s="40"/>
      <c r="OSO3" s="40"/>
      <c r="OSP3" s="40"/>
      <c r="OSQ3" s="40"/>
      <c r="OSR3" s="40"/>
      <c r="OSS3" s="40"/>
      <c r="OST3" s="40"/>
      <c r="OSU3" s="40"/>
      <c r="OSV3" s="40"/>
      <c r="OSW3" s="40"/>
      <c r="OSX3" s="40"/>
      <c r="OSY3" s="40"/>
      <c r="OSZ3" s="40"/>
      <c r="OTA3" s="40"/>
      <c r="OTB3" s="40"/>
      <c r="OTC3" s="40"/>
      <c r="OTD3" s="40"/>
      <c r="OTE3" s="40"/>
      <c r="OTF3" s="40"/>
      <c r="OTG3" s="40"/>
      <c r="OTH3" s="40"/>
      <c r="OTI3" s="40"/>
      <c r="OTJ3" s="40"/>
      <c r="OTK3" s="40"/>
      <c r="OTL3" s="40"/>
      <c r="OTM3" s="40"/>
      <c r="OTN3" s="40"/>
      <c r="OTO3" s="40"/>
      <c r="OTP3" s="40"/>
      <c r="OTQ3" s="40"/>
      <c r="OTR3" s="40"/>
      <c r="OTS3" s="40"/>
      <c r="OTT3" s="40"/>
      <c r="OTU3" s="40"/>
      <c r="OTV3" s="40"/>
      <c r="OTW3" s="40"/>
      <c r="OTX3" s="40"/>
      <c r="OTY3" s="40"/>
      <c r="OTZ3" s="40"/>
      <c r="OUA3" s="40"/>
      <c r="OUB3" s="40"/>
      <c r="OUC3" s="40"/>
      <c r="OUD3" s="40"/>
      <c r="OUE3" s="40"/>
      <c r="OUF3" s="40"/>
      <c r="OUG3" s="40"/>
      <c r="OUH3" s="40"/>
      <c r="OUI3" s="40"/>
      <c r="OUJ3" s="40"/>
      <c r="OUK3" s="40"/>
      <c r="OUL3" s="40"/>
      <c r="OUM3" s="40"/>
      <c r="OUN3" s="40"/>
      <c r="OUO3" s="40"/>
      <c r="OUP3" s="40"/>
      <c r="OUQ3" s="40"/>
      <c r="OUR3" s="40"/>
      <c r="OUS3" s="40"/>
      <c r="OUT3" s="40"/>
      <c r="OUU3" s="40"/>
      <c r="OUV3" s="40"/>
      <c r="OUW3" s="40"/>
      <c r="OUX3" s="40"/>
      <c r="OUY3" s="40"/>
      <c r="OUZ3" s="40"/>
      <c r="OVA3" s="40"/>
      <c r="OVB3" s="40"/>
      <c r="OVC3" s="40"/>
      <c r="OVD3" s="40"/>
      <c r="OVE3" s="40"/>
      <c r="OVF3" s="40"/>
      <c r="OVG3" s="40"/>
      <c r="OVH3" s="40"/>
      <c r="OVI3" s="40"/>
      <c r="OVJ3" s="40"/>
      <c r="OVK3" s="40"/>
      <c r="OVL3" s="40"/>
      <c r="OVM3" s="40"/>
      <c r="OVN3" s="40"/>
      <c r="OVO3" s="40"/>
      <c r="OVP3" s="40"/>
      <c r="OVQ3" s="40"/>
      <c r="OVR3" s="40"/>
      <c r="OVS3" s="40"/>
      <c r="OVT3" s="40"/>
      <c r="OVU3" s="40"/>
      <c r="OVV3" s="40"/>
      <c r="OVW3" s="40"/>
      <c r="OVX3" s="40"/>
      <c r="OVY3" s="40"/>
      <c r="OVZ3" s="40"/>
      <c r="OWA3" s="40"/>
      <c r="OWB3" s="40"/>
      <c r="OWC3" s="40"/>
      <c r="OWD3" s="40"/>
      <c r="OWE3" s="40"/>
      <c r="OWF3" s="40"/>
      <c r="OWG3" s="40"/>
      <c r="OWH3" s="40"/>
      <c r="OWI3" s="40"/>
      <c r="OWJ3" s="40"/>
      <c r="OWK3" s="40"/>
      <c r="OWL3" s="40"/>
      <c r="OWM3" s="40"/>
      <c r="OWN3" s="40"/>
      <c r="OWO3" s="40"/>
      <c r="OWP3" s="40"/>
      <c r="OWQ3" s="40"/>
      <c r="OWR3" s="40"/>
      <c r="OWS3" s="40"/>
      <c r="OWT3" s="40"/>
      <c r="OWU3" s="40"/>
      <c r="OWV3" s="40"/>
      <c r="OWW3" s="40"/>
      <c r="OWX3" s="40"/>
      <c r="OWY3" s="40"/>
      <c r="OWZ3" s="40"/>
      <c r="OXA3" s="40"/>
      <c r="OXB3" s="40"/>
      <c r="OXC3" s="40"/>
      <c r="OXD3" s="40"/>
      <c r="OXE3" s="40"/>
      <c r="OXF3" s="40"/>
      <c r="OXG3" s="40"/>
      <c r="OXH3" s="40"/>
      <c r="OXI3" s="40"/>
      <c r="OXJ3" s="40"/>
      <c r="OXK3" s="40"/>
      <c r="OXL3" s="40"/>
      <c r="OXM3" s="40"/>
      <c r="OXN3" s="40"/>
      <c r="OXO3" s="40"/>
      <c r="OXP3" s="40"/>
      <c r="OXQ3" s="40"/>
      <c r="OXR3" s="40"/>
      <c r="OXS3" s="40"/>
      <c r="OXT3" s="40"/>
      <c r="OXU3" s="40"/>
      <c r="OXV3" s="40"/>
      <c r="OXW3" s="40"/>
      <c r="OXX3" s="40"/>
      <c r="OXY3" s="40"/>
      <c r="OXZ3" s="40"/>
      <c r="OYA3" s="40"/>
      <c r="OYB3" s="40"/>
      <c r="OYC3" s="40"/>
      <c r="OYD3" s="40"/>
      <c r="OYE3" s="40"/>
      <c r="OYF3" s="40"/>
      <c r="OYG3" s="40"/>
      <c r="OYH3" s="40"/>
      <c r="OYI3" s="40"/>
      <c r="OYJ3" s="40"/>
      <c r="OYK3" s="40"/>
      <c r="OYL3" s="40"/>
      <c r="OYM3" s="40"/>
      <c r="OYN3" s="40"/>
      <c r="OYO3" s="40"/>
      <c r="OYP3" s="40"/>
      <c r="OYQ3" s="40"/>
      <c r="OYR3" s="40"/>
      <c r="OYS3" s="40"/>
      <c r="OYT3" s="40"/>
      <c r="OYU3" s="40"/>
      <c r="OYV3" s="40"/>
      <c r="OYW3" s="40"/>
      <c r="OYX3" s="40"/>
      <c r="OYY3" s="40"/>
      <c r="OYZ3" s="40"/>
      <c r="OZA3" s="40"/>
      <c r="OZB3" s="40"/>
      <c r="OZC3" s="40"/>
      <c r="OZD3" s="40"/>
      <c r="OZE3" s="40"/>
      <c r="OZF3" s="40"/>
      <c r="OZG3" s="40"/>
      <c r="OZH3" s="40"/>
      <c r="OZI3" s="40"/>
      <c r="OZJ3" s="40"/>
      <c r="OZK3" s="40"/>
      <c r="OZL3" s="40"/>
      <c r="OZM3" s="40"/>
      <c r="OZN3" s="40"/>
      <c r="OZO3" s="40"/>
      <c r="OZP3" s="40"/>
      <c r="OZQ3" s="40"/>
      <c r="OZR3" s="40"/>
      <c r="OZS3" s="40"/>
      <c r="OZT3" s="40"/>
      <c r="OZU3" s="40"/>
      <c r="OZV3" s="40"/>
      <c r="OZW3" s="40"/>
      <c r="OZX3" s="40"/>
      <c r="OZY3" s="40"/>
      <c r="OZZ3" s="40"/>
      <c r="PAA3" s="40"/>
      <c r="PAB3" s="40"/>
      <c r="PAC3" s="40"/>
      <c r="PAD3" s="40"/>
      <c r="PAE3" s="40"/>
      <c r="PAF3" s="40"/>
      <c r="PAG3" s="40"/>
      <c r="PAH3" s="40"/>
      <c r="PAI3" s="40"/>
      <c r="PAJ3" s="40"/>
      <c r="PAK3" s="40"/>
      <c r="PAL3" s="40"/>
      <c r="PAM3" s="40"/>
      <c r="PAN3" s="40"/>
      <c r="PAO3" s="40"/>
      <c r="PAP3" s="40"/>
      <c r="PAQ3" s="40"/>
      <c r="PAR3" s="40"/>
      <c r="PAS3" s="40"/>
      <c r="PAT3" s="40"/>
      <c r="PAU3" s="40"/>
      <c r="PAV3" s="40"/>
      <c r="PAW3" s="40"/>
      <c r="PAX3" s="40"/>
      <c r="PAY3" s="40"/>
      <c r="PAZ3" s="40"/>
      <c r="PBA3" s="40"/>
      <c r="PBB3" s="40"/>
      <c r="PBC3" s="40"/>
      <c r="PBD3" s="40"/>
      <c r="PBE3" s="40"/>
      <c r="PBF3" s="40"/>
      <c r="PBG3" s="40"/>
      <c r="PBH3" s="40"/>
      <c r="PBI3" s="40"/>
      <c r="PBJ3" s="40"/>
      <c r="PBK3" s="40"/>
      <c r="PBL3" s="40"/>
      <c r="PBM3" s="40"/>
      <c r="PBN3" s="40"/>
      <c r="PBO3" s="40"/>
      <c r="PBP3" s="40"/>
      <c r="PBQ3" s="40"/>
      <c r="PBR3" s="40"/>
      <c r="PBS3" s="40"/>
      <c r="PBT3" s="40"/>
      <c r="PBU3" s="40"/>
      <c r="PBV3" s="40"/>
      <c r="PBW3" s="40"/>
      <c r="PBX3" s="40"/>
      <c r="PBY3" s="40"/>
      <c r="PBZ3" s="40"/>
      <c r="PCA3" s="40"/>
      <c r="PCB3" s="40"/>
      <c r="PCC3" s="40"/>
      <c r="PCD3" s="40"/>
      <c r="PCE3" s="40"/>
      <c r="PCF3" s="40"/>
      <c r="PCG3" s="40"/>
      <c r="PCH3" s="40"/>
      <c r="PCI3" s="40"/>
      <c r="PCJ3" s="40"/>
      <c r="PCK3" s="40"/>
      <c r="PCL3" s="40"/>
      <c r="PCM3" s="40"/>
      <c r="PCN3" s="40"/>
      <c r="PCO3" s="40"/>
      <c r="PCP3" s="40"/>
      <c r="PCQ3" s="40"/>
      <c r="PCR3" s="40"/>
      <c r="PCS3" s="40"/>
      <c r="PCT3" s="40"/>
      <c r="PCU3" s="40"/>
      <c r="PCV3" s="40"/>
      <c r="PCW3" s="40"/>
      <c r="PCX3" s="40"/>
      <c r="PCY3" s="40"/>
      <c r="PCZ3" s="40"/>
      <c r="PDA3" s="40"/>
      <c r="PDB3" s="40"/>
      <c r="PDC3" s="40"/>
      <c r="PDD3" s="40"/>
      <c r="PDE3" s="40"/>
      <c r="PDF3" s="40"/>
      <c r="PDG3" s="40"/>
      <c r="PDH3" s="40"/>
      <c r="PDI3" s="40"/>
      <c r="PDJ3" s="40"/>
      <c r="PDK3" s="40"/>
      <c r="PDL3" s="40"/>
      <c r="PDM3" s="40"/>
      <c r="PDN3" s="40"/>
      <c r="PDO3" s="40"/>
      <c r="PDP3" s="40"/>
      <c r="PDQ3" s="40"/>
      <c r="PDR3" s="40"/>
      <c r="PDS3" s="40"/>
      <c r="PDT3" s="40"/>
      <c r="PDU3" s="40"/>
      <c r="PDV3" s="40"/>
      <c r="PDW3" s="40"/>
      <c r="PDX3" s="40"/>
      <c r="PDY3" s="40"/>
      <c r="PDZ3" s="40"/>
      <c r="PEA3" s="40"/>
      <c r="PEB3" s="40"/>
      <c r="PEC3" s="40"/>
      <c r="PED3" s="40"/>
      <c r="PEE3" s="40"/>
      <c r="PEF3" s="40"/>
      <c r="PEG3" s="40"/>
      <c r="PEH3" s="40"/>
      <c r="PEI3" s="40"/>
      <c r="PEJ3" s="40"/>
      <c r="PEK3" s="40"/>
      <c r="PEL3" s="40"/>
      <c r="PEM3" s="40"/>
      <c r="PEN3" s="40"/>
      <c r="PEO3" s="40"/>
      <c r="PEP3" s="40"/>
      <c r="PEQ3" s="40"/>
      <c r="PER3" s="40"/>
      <c r="PES3" s="40"/>
      <c r="PET3" s="40"/>
      <c r="PEU3" s="40"/>
      <c r="PEV3" s="40"/>
      <c r="PEW3" s="40"/>
      <c r="PEX3" s="40"/>
      <c r="PEY3" s="40"/>
      <c r="PEZ3" s="40"/>
      <c r="PFA3" s="40"/>
      <c r="PFB3" s="40"/>
      <c r="PFC3" s="40"/>
      <c r="PFD3" s="40"/>
      <c r="PFE3" s="40"/>
      <c r="PFF3" s="40"/>
      <c r="PFG3" s="40"/>
      <c r="PFH3" s="40"/>
      <c r="PFI3" s="40"/>
      <c r="PFJ3" s="40"/>
      <c r="PFK3" s="40"/>
      <c r="PFL3" s="40"/>
      <c r="PFM3" s="40"/>
      <c r="PFN3" s="40"/>
      <c r="PFO3" s="40"/>
      <c r="PFP3" s="40"/>
      <c r="PFQ3" s="40"/>
      <c r="PFR3" s="40"/>
      <c r="PFS3" s="40"/>
      <c r="PFT3" s="40"/>
      <c r="PFU3" s="40"/>
      <c r="PFV3" s="40"/>
      <c r="PFW3" s="40"/>
      <c r="PFX3" s="40"/>
      <c r="PFY3" s="40"/>
      <c r="PFZ3" s="40"/>
      <c r="PGA3" s="40"/>
      <c r="PGB3" s="40"/>
      <c r="PGC3" s="40"/>
      <c r="PGD3" s="40"/>
      <c r="PGE3" s="40"/>
      <c r="PGF3" s="40"/>
      <c r="PGG3" s="40"/>
      <c r="PGH3" s="40"/>
      <c r="PGI3" s="40"/>
      <c r="PGJ3" s="40"/>
      <c r="PGK3" s="40"/>
      <c r="PGL3" s="40"/>
      <c r="PGM3" s="40"/>
      <c r="PGN3" s="40"/>
      <c r="PGO3" s="40"/>
      <c r="PGP3" s="40"/>
      <c r="PGQ3" s="40"/>
      <c r="PGR3" s="40"/>
      <c r="PGS3" s="40"/>
      <c r="PGT3" s="40"/>
      <c r="PGU3" s="40"/>
      <c r="PGV3" s="40"/>
      <c r="PGW3" s="40"/>
      <c r="PGX3" s="40"/>
      <c r="PGY3" s="40"/>
      <c r="PGZ3" s="40"/>
      <c r="PHA3" s="40"/>
      <c r="PHB3" s="40"/>
      <c r="PHC3" s="40"/>
      <c r="PHD3" s="40"/>
      <c r="PHE3" s="40"/>
      <c r="PHF3" s="40"/>
      <c r="PHG3" s="40"/>
      <c r="PHH3" s="40"/>
      <c r="PHI3" s="40"/>
      <c r="PHJ3" s="40"/>
      <c r="PHK3" s="40"/>
      <c r="PHL3" s="40"/>
      <c r="PHM3" s="40"/>
      <c r="PHN3" s="40"/>
      <c r="PHO3" s="40"/>
      <c r="PHP3" s="40"/>
      <c r="PHQ3" s="40"/>
      <c r="PHR3" s="40"/>
      <c r="PHS3" s="40"/>
      <c r="PHT3" s="40"/>
      <c r="PHU3" s="40"/>
      <c r="PHV3" s="40"/>
      <c r="PHW3" s="40"/>
      <c r="PHX3" s="40"/>
      <c r="PHY3" s="40"/>
      <c r="PHZ3" s="40"/>
      <c r="PIA3" s="40"/>
      <c r="PIB3" s="40"/>
      <c r="PIC3" s="40"/>
      <c r="PID3" s="40"/>
      <c r="PIE3" s="40"/>
      <c r="PIF3" s="40"/>
      <c r="PIG3" s="40"/>
      <c r="PIH3" s="40"/>
      <c r="PII3" s="40"/>
      <c r="PIJ3" s="40"/>
      <c r="PIK3" s="40"/>
      <c r="PIL3" s="40"/>
      <c r="PIM3" s="40"/>
      <c r="PIN3" s="40"/>
      <c r="PIO3" s="40"/>
      <c r="PIP3" s="40"/>
      <c r="PIQ3" s="40"/>
      <c r="PIR3" s="40"/>
      <c r="PIS3" s="40"/>
      <c r="PIT3" s="40"/>
      <c r="PIU3" s="40"/>
      <c r="PIV3" s="40"/>
      <c r="PIW3" s="40"/>
      <c r="PIX3" s="40"/>
      <c r="PIY3" s="40"/>
      <c r="PIZ3" s="40"/>
      <c r="PJA3" s="40"/>
      <c r="PJB3" s="40"/>
      <c r="PJC3" s="40"/>
      <c r="PJD3" s="40"/>
      <c r="PJE3" s="40"/>
      <c r="PJF3" s="40"/>
      <c r="PJG3" s="40"/>
      <c r="PJH3" s="40"/>
      <c r="PJI3" s="40"/>
      <c r="PJJ3" s="40"/>
      <c r="PJK3" s="40"/>
      <c r="PJL3" s="40"/>
      <c r="PJM3" s="40"/>
      <c r="PJN3" s="40"/>
      <c r="PJO3" s="40"/>
      <c r="PJP3" s="40"/>
      <c r="PJQ3" s="40"/>
      <c r="PJR3" s="40"/>
      <c r="PJS3" s="40"/>
      <c r="PJT3" s="40"/>
      <c r="PJU3" s="40"/>
      <c r="PJV3" s="40"/>
      <c r="PJW3" s="40"/>
      <c r="PJX3" s="40"/>
      <c r="PJY3" s="40"/>
      <c r="PJZ3" s="40"/>
      <c r="PKA3" s="40"/>
      <c r="PKB3" s="40"/>
      <c r="PKC3" s="40"/>
      <c r="PKD3" s="40"/>
      <c r="PKE3" s="40"/>
      <c r="PKF3" s="40"/>
      <c r="PKG3" s="40"/>
      <c r="PKH3" s="40"/>
      <c r="PKI3" s="40"/>
      <c r="PKJ3" s="40"/>
      <c r="PKK3" s="40"/>
      <c r="PKL3" s="40"/>
      <c r="PKM3" s="40"/>
      <c r="PKN3" s="40"/>
      <c r="PKO3" s="40"/>
      <c r="PKP3" s="40"/>
      <c r="PKQ3" s="40"/>
      <c r="PKR3" s="40"/>
      <c r="PKS3" s="40"/>
      <c r="PKT3" s="40"/>
      <c r="PKU3" s="40"/>
      <c r="PKV3" s="40"/>
      <c r="PKW3" s="40"/>
      <c r="PKX3" s="40"/>
      <c r="PKY3" s="40"/>
      <c r="PKZ3" s="40"/>
      <c r="PLA3" s="40"/>
      <c r="PLB3" s="40"/>
      <c r="PLC3" s="40"/>
      <c r="PLD3" s="40"/>
      <c r="PLE3" s="40"/>
      <c r="PLF3" s="40"/>
      <c r="PLG3" s="40"/>
      <c r="PLH3" s="40"/>
      <c r="PLI3" s="40"/>
      <c r="PLJ3" s="40"/>
      <c r="PLK3" s="40"/>
      <c r="PLL3" s="40"/>
      <c r="PLM3" s="40"/>
      <c r="PLN3" s="40"/>
      <c r="PLO3" s="40"/>
      <c r="PLP3" s="40"/>
      <c r="PLQ3" s="40"/>
      <c r="PLR3" s="40"/>
      <c r="PLS3" s="40"/>
      <c r="PLT3" s="40"/>
      <c r="PLU3" s="40"/>
      <c r="PLV3" s="40"/>
      <c r="PLW3" s="40"/>
      <c r="PLX3" s="40"/>
      <c r="PLY3" s="40"/>
      <c r="PLZ3" s="40"/>
      <c r="PMA3" s="40"/>
      <c r="PMB3" s="40"/>
      <c r="PMC3" s="40"/>
      <c r="PMD3" s="40"/>
      <c r="PME3" s="40"/>
      <c r="PMF3" s="40"/>
      <c r="PMG3" s="40"/>
      <c r="PMH3" s="40"/>
      <c r="PMI3" s="40"/>
      <c r="PMJ3" s="40"/>
      <c r="PMK3" s="40"/>
      <c r="PML3" s="40"/>
      <c r="PMM3" s="40"/>
      <c r="PMN3" s="40"/>
      <c r="PMO3" s="40"/>
      <c r="PMP3" s="40"/>
      <c r="PMQ3" s="40"/>
      <c r="PMR3" s="40"/>
      <c r="PMS3" s="40"/>
      <c r="PMT3" s="40"/>
      <c r="PMU3" s="40"/>
      <c r="PMV3" s="40"/>
      <c r="PMW3" s="40"/>
      <c r="PMX3" s="40"/>
      <c r="PMY3" s="40"/>
      <c r="PMZ3" s="40"/>
      <c r="PNA3" s="40"/>
      <c r="PNB3" s="40"/>
      <c r="PNC3" s="40"/>
      <c r="PND3" s="40"/>
      <c r="PNE3" s="40"/>
      <c r="PNF3" s="40"/>
      <c r="PNG3" s="40"/>
      <c r="PNH3" s="40"/>
      <c r="PNI3" s="40"/>
      <c r="PNJ3" s="40"/>
      <c r="PNK3" s="40"/>
      <c r="PNL3" s="40"/>
      <c r="PNM3" s="40"/>
      <c r="PNN3" s="40"/>
      <c r="PNO3" s="40"/>
      <c r="PNP3" s="40"/>
      <c r="PNQ3" s="40"/>
      <c r="PNR3" s="40"/>
      <c r="PNS3" s="40"/>
      <c r="PNT3" s="40"/>
      <c r="PNU3" s="40"/>
      <c r="PNV3" s="40"/>
      <c r="PNW3" s="40"/>
      <c r="PNX3" s="40"/>
      <c r="PNY3" s="40"/>
      <c r="PNZ3" s="40"/>
      <c r="POA3" s="40"/>
      <c r="POB3" s="40"/>
      <c r="POC3" s="40"/>
      <c r="POD3" s="40"/>
      <c r="POE3" s="40"/>
      <c r="POF3" s="40"/>
      <c r="POG3" s="40"/>
      <c r="POH3" s="40"/>
      <c r="POI3" s="40"/>
      <c r="POJ3" s="40"/>
      <c r="POK3" s="40"/>
      <c r="POL3" s="40"/>
      <c r="POM3" s="40"/>
      <c r="PON3" s="40"/>
      <c r="POO3" s="40"/>
      <c r="POP3" s="40"/>
      <c r="POQ3" s="40"/>
      <c r="POR3" s="40"/>
      <c r="POS3" s="40"/>
      <c r="POT3" s="40"/>
      <c r="POU3" s="40"/>
      <c r="POV3" s="40"/>
      <c r="POW3" s="40"/>
      <c r="POX3" s="40"/>
      <c r="POY3" s="40"/>
      <c r="POZ3" s="40"/>
      <c r="PPA3" s="40"/>
      <c r="PPB3" s="40"/>
      <c r="PPC3" s="40"/>
      <c r="PPD3" s="40"/>
      <c r="PPE3" s="40"/>
      <c r="PPF3" s="40"/>
      <c r="PPG3" s="40"/>
      <c r="PPH3" s="40"/>
      <c r="PPI3" s="40"/>
      <c r="PPJ3" s="40"/>
      <c r="PPK3" s="40"/>
      <c r="PPL3" s="40"/>
      <c r="PPM3" s="40"/>
      <c r="PPN3" s="40"/>
      <c r="PPO3" s="40"/>
      <c r="PPP3" s="40"/>
      <c r="PPQ3" s="40"/>
      <c r="PPR3" s="40"/>
      <c r="PPS3" s="40"/>
      <c r="PPT3" s="40"/>
      <c r="PPU3" s="40"/>
      <c r="PPV3" s="40"/>
      <c r="PPW3" s="40"/>
      <c r="PPX3" s="40"/>
      <c r="PPY3" s="40"/>
      <c r="PPZ3" s="40"/>
      <c r="PQA3" s="40"/>
      <c r="PQB3" s="40"/>
      <c r="PQC3" s="40"/>
      <c r="PQD3" s="40"/>
      <c r="PQE3" s="40"/>
      <c r="PQF3" s="40"/>
      <c r="PQG3" s="40"/>
      <c r="PQH3" s="40"/>
      <c r="PQI3" s="40"/>
      <c r="PQJ3" s="40"/>
      <c r="PQK3" s="40"/>
      <c r="PQL3" s="40"/>
      <c r="PQM3" s="40"/>
      <c r="PQN3" s="40"/>
      <c r="PQO3" s="40"/>
      <c r="PQP3" s="40"/>
      <c r="PQQ3" s="40"/>
      <c r="PQR3" s="40"/>
      <c r="PQS3" s="40"/>
      <c r="PQT3" s="40"/>
      <c r="PQU3" s="40"/>
      <c r="PQV3" s="40"/>
      <c r="PQW3" s="40"/>
      <c r="PQX3" s="40"/>
      <c r="PQY3" s="40"/>
      <c r="PQZ3" s="40"/>
      <c r="PRA3" s="40"/>
      <c r="PRB3" s="40"/>
      <c r="PRC3" s="40"/>
      <c r="PRD3" s="40"/>
      <c r="PRE3" s="40"/>
      <c r="PRF3" s="40"/>
      <c r="PRG3" s="40"/>
      <c r="PRH3" s="40"/>
      <c r="PRI3" s="40"/>
      <c r="PRJ3" s="40"/>
      <c r="PRK3" s="40"/>
      <c r="PRL3" s="40"/>
      <c r="PRM3" s="40"/>
      <c r="PRN3" s="40"/>
      <c r="PRO3" s="40"/>
      <c r="PRP3" s="40"/>
      <c r="PRQ3" s="40"/>
      <c r="PRR3" s="40"/>
      <c r="PRS3" s="40"/>
      <c r="PRT3" s="40"/>
      <c r="PRU3" s="40"/>
      <c r="PRV3" s="40"/>
      <c r="PRW3" s="40"/>
      <c r="PRX3" s="40"/>
      <c r="PRY3" s="40"/>
      <c r="PRZ3" s="40"/>
      <c r="PSA3" s="40"/>
      <c r="PSB3" s="40"/>
      <c r="PSC3" s="40"/>
      <c r="PSD3" s="40"/>
      <c r="PSE3" s="40"/>
      <c r="PSF3" s="40"/>
      <c r="PSG3" s="40"/>
      <c r="PSH3" s="40"/>
      <c r="PSI3" s="40"/>
      <c r="PSJ3" s="40"/>
      <c r="PSK3" s="40"/>
      <c r="PSL3" s="40"/>
      <c r="PSM3" s="40"/>
      <c r="PSN3" s="40"/>
      <c r="PSO3" s="40"/>
      <c r="PSP3" s="40"/>
      <c r="PSQ3" s="40"/>
      <c r="PSR3" s="40"/>
      <c r="PSS3" s="40"/>
      <c r="PST3" s="40"/>
      <c r="PSU3" s="40"/>
      <c r="PSV3" s="40"/>
      <c r="PSW3" s="40"/>
      <c r="PSX3" s="40"/>
      <c r="PSY3" s="40"/>
      <c r="PSZ3" s="40"/>
      <c r="PTA3" s="40"/>
      <c r="PTB3" s="40"/>
      <c r="PTC3" s="40"/>
      <c r="PTD3" s="40"/>
      <c r="PTE3" s="40"/>
      <c r="PTF3" s="40"/>
      <c r="PTG3" s="40"/>
      <c r="PTH3" s="40"/>
      <c r="PTI3" s="40"/>
      <c r="PTJ3" s="40"/>
      <c r="PTK3" s="40"/>
      <c r="PTL3" s="40"/>
      <c r="PTM3" s="40"/>
      <c r="PTN3" s="40"/>
      <c r="PTO3" s="40"/>
      <c r="PTP3" s="40"/>
      <c r="PTQ3" s="40"/>
      <c r="PTR3" s="40"/>
      <c r="PTS3" s="40"/>
      <c r="PTT3" s="40"/>
      <c r="PTU3" s="40"/>
      <c r="PTV3" s="40"/>
      <c r="PTW3" s="40"/>
      <c r="PTX3" s="40"/>
      <c r="PTY3" s="40"/>
      <c r="PTZ3" s="40"/>
      <c r="PUA3" s="40"/>
      <c r="PUB3" s="40"/>
      <c r="PUC3" s="40"/>
      <c r="PUD3" s="40"/>
      <c r="PUE3" s="40"/>
      <c r="PUF3" s="40"/>
      <c r="PUG3" s="40"/>
      <c r="PUH3" s="40"/>
      <c r="PUI3" s="40"/>
      <c r="PUJ3" s="40"/>
      <c r="PUK3" s="40"/>
      <c r="PUL3" s="40"/>
      <c r="PUM3" s="40"/>
      <c r="PUN3" s="40"/>
      <c r="PUO3" s="40"/>
      <c r="PUP3" s="40"/>
      <c r="PUQ3" s="40"/>
      <c r="PUR3" s="40"/>
      <c r="PUS3" s="40"/>
      <c r="PUT3" s="40"/>
      <c r="PUU3" s="40"/>
      <c r="PUV3" s="40"/>
      <c r="PUW3" s="40"/>
      <c r="PUX3" s="40"/>
      <c r="PUY3" s="40"/>
      <c r="PUZ3" s="40"/>
      <c r="PVA3" s="40"/>
      <c r="PVB3" s="40"/>
      <c r="PVC3" s="40"/>
      <c r="PVD3" s="40"/>
      <c r="PVE3" s="40"/>
      <c r="PVF3" s="40"/>
      <c r="PVG3" s="40"/>
      <c r="PVH3" s="40"/>
      <c r="PVI3" s="40"/>
      <c r="PVJ3" s="40"/>
      <c r="PVK3" s="40"/>
      <c r="PVL3" s="40"/>
      <c r="PVM3" s="40"/>
      <c r="PVN3" s="40"/>
      <c r="PVO3" s="40"/>
      <c r="PVP3" s="40"/>
      <c r="PVQ3" s="40"/>
      <c r="PVR3" s="40"/>
      <c r="PVS3" s="40"/>
      <c r="PVT3" s="40"/>
      <c r="PVU3" s="40"/>
      <c r="PVV3" s="40"/>
      <c r="PVW3" s="40"/>
      <c r="PVX3" s="40"/>
      <c r="PVY3" s="40"/>
      <c r="PVZ3" s="40"/>
      <c r="PWA3" s="40"/>
      <c r="PWB3" s="40"/>
      <c r="PWC3" s="40"/>
      <c r="PWD3" s="40"/>
      <c r="PWE3" s="40"/>
      <c r="PWF3" s="40"/>
      <c r="PWG3" s="40"/>
      <c r="PWH3" s="40"/>
      <c r="PWI3" s="40"/>
      <c r="PWJ3" s="40"/>
      <c r="PWK3" s="40"/>
      <c r="PWL3" s="40"/>
      <c r="PWM3" s="40"/>
      <c r="PWN3" s="40"/>
      <c r="PWO3" s="40"/>
      <c r="PWP3" s="40"/>
      <c r="PWQ3" s="40"/>
      <c r="PWR3" s="40"/>
      <c r="PWS3" s="40"/>
      <c r="PWT3" s="40"/>
      <c r="PWU3" s="40"/>
      <c r="PWV3" s="40"/>
      <c r="PWW3" s="40"/>
      <c r="PWX3" s="40"/>
      <c r="PWY3" s="40"/>
      <c r="PWZ3" s="40"/>
      <c r="PXA3" s="40"/>
      <c r="PXB3" s="40"/>
      <c r="PXC3" s="40"/>
      <c r="PXD3" s="40"/>
      <c r="PXE3" s="40"/>
      <c r="PXF3" s="40"/>
      <c r="PXG3" s="40"/>
      <c r="PXH3" s="40"/>
      <c r="PXI3" s="40"/>
      <c r="PXJ3" s="40"/>
      <c r="PXK3" s="40"/>
      <c r="PXL3" s="40"/>
      <c r="PXM3" s="40"/>
      <c r="PXN3" s="40"/>
      <c r="PXO3" s="40"/>
      <c r="PXP3" s="40"/>
      <c r="PXQ3" s="40"/>
      <c r="PXR3" s="40"/>
      <c r="PXS3" s="40"/>
      <c r="PXT3" s="40"/>
      <c r="PXU3" s="40"/>
      <c r="PXV3" s="40"/>
      <c r="PXW3" s="40"/>
      <c r="PXX3" s="40"/>
      <c r="PXY3" s="40"/>
      <c r="PXZ3" s="40"/>
      <c r="PYA3" s="40"/>
      <c r="PYB3" s="40"/>
      <c r="PYC3" s="40"/>
      <c r="PYD3" s="40"/>
      <c r="PYE3" s="40"/>
      <c r="PYF3" s="40"/>
      <c r="PYG3" s="40"/>
      <c r="PYH3" s="40"/>
      <c r="PYI3" s="40"/>
      <c r="PYJ3" s="40"/>
      <c r="PYK3" s="40"/>
      <c r="PYL3" s="40"/>
      <c r="PYM3" s="40"/>
      <c r="PYN3" s="40"/>
      <c r="PYO3" s="40"/>
      <c r="PYP3" s="40"/>
      <c r="PYQ3" s="40"/>
      <c r="PYR3" s="40"/>
      <c r="PYS3" s="40"/>
      <c r="PYT3" s="40"/>
      <c r="PYU3" s="40"/>
      <c r="PYV3" s="40"/>
      <c r="PYW3" s="40"/>
      <c r="PYX3" s="40"/>
      <c r="PYY3" s="40"/>
      <c r="PYZ3" s="40"/>
      <c r="PZA3" s="40"/>
      <c r="PZB3" s="40"/>
      <c r="PZC3" s="40"/>
      <c r="PZD3" s="40"/>
      <c r="PZE3" s="40"/>
      <c r="PZF3" s="40"/>
      <c r="PZG3" s="40"/>
      <c r="PZH3" s="40"/>
      <c r="PZI3" s="40"/>
      <c r="PZJ3" s="40"/>
      <c r="PZK3" s="40"/>
      <c r="PZL3" s="40"/>
      <c r="PZM3" s="40"/>
      <c r="PZN3" s="40"/>
      <c r="PZO3" s="40"/>
      <c r="PZP3" s="40"/>
      <c r="PZQ3" s="40"/>
      <c r="PZR3" s="40"/>
      <c r="PZS3" s="40"/>
      <c r="PZT3" s="40"/>
      <c r="PZU3" s="40"/>
      <c r="PZV3" s="40"/>
      <c r="PZW3" s="40"/>
      <c r="PZX3" s="40"/>
      <c r="PZY3" s="40"/>
      <c r="PZZ3" s="40"/>
      <c r="QAA3" s="40"/>
      <c r="QAB3" s="40"/>
      <c r="QAC3" s="40"/>
      <c r="QAD3" s="40"/>
      <c r="QAE3" s="40"/>
      <c r="QAF3" s="40"/>
      <c r="QAG3" s="40"/>
      <c r="QAH3" s="40"/>
      <c r="QAI3" s="40"/>
      <c r="QAJ3" s="40"/>
      <c r="QAK3" s="40"/>
      <c r="QAL3" s="40"/>
      <c r="QAM3" s="40"/>
      <c r="QAN3" s="40"/>
      <c r="QAO3" s="40"/>
      <c r="QAP3" s="40"/>
      <c r="QAQ3" s="40"/>
      <c r="QAR3" s="40"/>
      <c r="QAS3" s="40"/>
      <c r="QAT3" s="40"/>
      <c r="QAU3" s="40"/>
      <c r="QAV3" s="40"/>
      <c r="QAW3" s="40"/>
      <c r="QAX3" s="40"/>
      <c r="QAY3" s="40"/>
      <c r="QAZ3" s="40"/>
      <c r="QBA3" s="40"/>
      <c r="QBB3" s="40"/>
      <c r="QBC3" s="40"/>
      <c r="QBD3" s="40"/>
      <c r="QBE3" s="40"/>
      <c r="QBF3" s="40"/>
      <c r="QBG3" s="40"/>
      <c r="QBH3" s="40"/>
      <c r="QBI3" s="40"/>
      <c r="QBJ3" s="40"/>
      <c r="QBK3" s="40"/>
      <c r="QBL3" s="40"/>
      <c r="QBM3" s="40"/>
      <c r="QBN3" s="40"/>
      <c r="QBO3" s="40"/>
      <c r="QBP3" s="40"/>
      <c r="QBQ3" s="40"/>
      <c r="QBR3" s="40"/>
      <c r="QBS3" s="40"/>
      <c r="QBT3" s="40"/>
      <c r="QBU3" s="40"/>
      <c r="QBV3" s="40"/>
      <c r="QBW3" s="40"/>
      <c r="QBX3" s="40"/>
      <c r="QBY3" s="40"/>
      <c r="QBZ3" s="40"/>
      <c r="QCA3" s="40"/>
      <c r="QCB3" s="40"/>
      <c r="QCC3" s="40"/>
      <c r="QCD3" s="40"/>
      <c r="QCE3" s="40"/>
      <c r="QCF3" s="40"/>
      <c r="QCG3" s="40"/>
      <c r="QCH3" s="40"/>
      <c r="QCI3" s="40"/>
      <c r="QCJ3" s="40"/>
      <c r="QCK3" s="40"/>
      <c r="QCL3" s="40"/>
      <c r="QCM3" s="40"/>
      <c r="QCN3" s="40"/>
      <c r="QCO3" s="40"/>
      <c r="QCP3" s="40"/>
      <c r="QCQ3" s="40"/>
      <c r="QCR3" s="40"/>
      <c r="QCS3" s="40"/>
      <c r="QCT3" s="40"/>
      <c r="QCU3" s="40"/>
      <c r="QCV3" s="40"/>
      <c r="QCW3" s="40"/>
      <c r="QCX3" s="40"/>
      <c r="QCY3" s="40"/>
      <c r="QCZ3" s="40"/>
      <c r="QDA3" s="40"/>
      <c r="QDB3" s="40"/>
      <c r="QDC3" s="40"/>
      <c r="QDD3" s="40"/>
      <c r="QDE3" s="40"/>
      <c r="QDF3" s="40"/>
      <c r="QDG3" s="40"/>
      <c r="QDH3" s="40"/>
      <c r="QDI3" s="40"/>
      <c r="QDJ3" s="40"/>
      <c r="QDK3" s="40"/>
      <c r="QDL3" s="40"/>
      <c r="QDM3" s="40"/>
      <c r="QDN3" s="40"/>
      <c r="QDO3" s="40"/>
      <c r="QDP3" s="40"/>
      <c r="QDQ3" s="40"/>
      <c r="QDR3" s="40"/>
      <c r="QDS3" s="40"/>
      <c r="QDT3" s="40"/>
      <c r="QDU3" s="40"/>
      <c r="QDV3" s="40"/>
      <c r="QDW3" s="40"/>
      <c r="QDX3" s="40"/>
      <c r="QDY3" s="40"/>
      <c r="QDZ3" s="40"/>
      <c r="QEA3" s="40"/>
      <c r="QEB3" s="40"/>
      <c r="QEC3" s="40"/>
      <c r="QED3" s="40"/>
      <c r="QEE3" s="40"/>
      <c r="QEF3" s="40"/>
      <c r="QEG3" s="40"/>
      <c r="QEH3" s="40"/>
      <c r="QEI3" s="40"/>
      <c r="QEJ3" s="40"/>
      <c r="QEK3" s="40"/>
      <c r="QEL3" s="40"/>
      <c r="QEM3" s="40"/>
      <c r="QEN3" s="40"/>
      <c r="QEO3" s="40"/>
      <c r="QEP3" s="40"/>
      <c r="QEQ3" s="40"/>
      <c r="QER3" s="40"/>
      <c r="QES3" s="40"/>
      <c r="QET3" s="40"/>
      <c r="QEU3" s="40"/>
      <c r="QEV3" s="40"/>
      <c r="QEW3" s="40"/>
      <c r="QEX3" s="40"/>
      <c r="QEY3" s="40"/>
      <c r="QEZ3" s="40"/>
      <c r="QFA3" s="40"/>
      <c r="QFB3" s="40"/>
      <c r="QFC3" s="40"/>
      <c r="QFD3" s="40"/>
      <c r="QFE3" s="40"/>
      <c r="QFF3" s="40"/>
      <c r="QFG3" s="40"/>
      <c r="QFH3" s="40"/>
      <c r="QFI3" s="40"/>
      <c r="QFJ3" s="40"/>
      <c r="QFK3" s="40"/>
      <c r="QFL3" s="40"/>
      <c r="QFM3" s="40"/>
      <c r="QFN3" s="40"/>
      <c r="QFO3" s="40"/>
      <c r="QFP3" s="40"/>
      <c r="QFQ3" s="40"/>
      <c r="QFR3" s="40"/>
      <c r="QFS3" s="40"/>
      <c r="QFT3" s="40"/>
      <c r="QFU3" s="40"/>
      <c r="QFV3" s="40"/>
      <c r="QFW3" s="40"/>
      <c r="QFX3" s="40"/>
      <c r="QFY3" s="40"/>
      <c r="QFZ3" s="40"/>
      <c r="QGA3" s="40"/>
      <c r="QGB3" s="40"/>
      <c r="QGC3" s="40"/>
      <c r="QGD3" s="40"/>
      <c r="QGE3" s="40"/>
      <c r="QGF3" s="40"/>
      <c r="QGG3" s="40"/>
      <c r="QGH3" s="40"/>
      <c r="QGI3" s="40"/>
      <c r="QGJ3" s="40"/>
      <c r="QGK3" s="40"/>
      <c r="QGL3" s="40"/>
      <c r="QGM3" s="40"/>
      <c r="QGN3" s="40"/>
      <c r="QGO3" s="40"/>
      <c r="QGP3" s="40"/>
      <c r="QGQ3" s="40"/>
      <c r="QGR3" s="40"/>
      <c r="QGS3" s="40"/>
      <c r="QGT3" s="40"/>
      <c r="QGU3" s="40"/>
      <c r="QGV3" s="40"/>
      <c r="QGW3" s="40"/>
      <c r="QGX3" s="40"/>
      <c r="QGY3" s="40"/>
      <c r="QGZ3" s="40"/>
      <c r="QHA3" s="40"/>
      <c r="QHB3" s="40"/>
      <c r="QHC3" s="40"/>
      <c r="QHD3" s="40"/>
      <c r="QHE3" s="40"/>
      <c r="QHF3" s="40"/>
      <c r="QHG3" s="40"/>
      <c r="QHH3" s="40"/>
      <c r="QHI3" s="40"/>
      <c r="QHJ3" s="40"/>
      <c r="QHK3" s="40"/>
      <c r="QHL3" s="40"/>
      <c r="QHM3" s="40"/>
      <c r="QHN3" s="40"/>
      <c r="QHO3" s="40"/>
      <c r="QHP3" s="40"/>
      <c r="QHQ3" s="40"/>
      <c r="QHR3" s="40"/>
      <c r="QHS3" s="40"/>
      <c r="QHT3" s="40"/>
      <c r="QHU3" s="40"/>
      <c r="QHV3" s="40"/>
      <c r="QHW3" s="40"/>
      <c r="QHX3" s="40"/>
      <c r="QHY3" s="40"/>
      <c r="QHZ3" s="40"/>
      <c r="QIA3" s="40"/>
      <c r="QIB3" s="40"/>
      <c r="QIC3" s="40"/>
      <c r="QID3" s="40"/>
      <c r="QIE3" s="40"/>
      <c r="QIF3" s="40"/>
      <c r="QIG3" s="40"/>
      <c r="QIH3" s="40"/>
      <c r="QII3" s="40"/>
      <c r="QIJ3" s="40"/>
      <c r="QIK3" s="40"/>
      <c r="QIL3" s="40"/>
      <c r="QIM3" s="40"/>
      <c r="QIN3" s="40"/>
      <c r="QIO3" s="40"/>
      <c r="QIP3" s="40"/>
      <c r="QIQ3" s="40"/>
      <c r="QIR3" s="40"/>
      <c r="QIS3" s="40"/>
      <c r="QIT3" s="40"/>
      <c r="QIU3" s="40"/>
      <c r="QIV3" s="40"/>
      <c r="QIW3" s="40"/>
      <c r="QIX3" s="40"/>
      <c r="QIY3" s="40"/>
      <c r="QIZ3" s="40"/>
      <c r="QJA3" s="40"/>
      <c r="QJB3" s="40"/>
      <c r="QJC3" s="40"/>
      <c r="QJD3" s="40"/>
      <c r="QJE3" s="40"/>
      <c r="QJF3" s="40"/>
      <c r="QJG3" s="40"/>
      <c r="QJH3" s="40"/>
      <c r="QJI3" s="40"/>
      <c r="QJJ3" s="40"/>
      <c r="QJK3" s="40"/>
      <c r="QJL3" s="40"/>
      <c r="QJM3" s="40"/>
      <c r="QJN3" s="40"/>
      <c r="QJO3" s="40"/>
      <c r="QJP3" s="40"/>
      <c r="QJQ3" s="40"/>
      <c r="QJR3" s="40"/>
      <c r="QJS3" s="40"/>
      <c r="QJT3" s="40"/>
      <c r="QJU3" s="40"/>
      <c r="QJV3" s="40"/>
      <c r="QJW3" s="40"/>
      <c r="QJX3" s="40"/>
      <c r="QJY3" s="40"/>
      <c r="QJZ3" s="40"/>
      <c r="QKA3" s="40"/>
      <c r="QKB3" s="40"/>
      <c r="QKC3" s="40"/>
      <c r="QKD3" s="40"/>
      <c r="QKE3" s="40"/>
      <c r="QKF3" s="40"/>
      <c r="QKG3" s="40"/>
      <c r="QKH3" s="40"/>
      <c r="QKI3" s="40"/>
      <c r="QKJ3" s="40"/>
      <c r="QKK3" s="40"/>
      <c r="QKL3" s="40"/>
      <c r="QKM3" s="40"/>
      <c r="QKN3" s="40"/>
      <c r="QKO3" s="40"/>
      <c r="QKP3" s="40"/>
      <c r="QKQ3" s="40"/>
      <c r="QKR3" s="40"/>
      <c r="QKS3" s="40"/>
      <c r="QKT3" s="40"/>
      <c r="QKU3" s="40"/>
      <c r="QKV3" s="40"/>
      <c r="QKW3" s="40"/>
      <c r="QKX3" s="40"/>
      <c r="QKY3" s="40"/>
      <c r="QKZ3" s="40"/>
      <c r="QLA3" s="40"/>
      <c r="QLB3" s="40"/>
      <c r="QLC3" s="40"/>
      <c r="QLD3" s="40"/>
      <c r="QLE3" s="40"/>
      <c r="QLF3" s="40"/>
      <c r="QLG3" s="40"/>
      <c r="QLH3" s="40"/>
      <c r="QLI3" s="40"/>
      <c r="QLJ3" s="40"/>
      <c r="QLK3" s="40"/>
      <c r="QLL3" s="40"/>
      <c r="QLM3" s="40"/>
      <c r="QLN3" s="40"/>
      <c r="QLO3" s="40"/>
      <c r="QLP3" s="40"/>
      <c r="QLQ3" s="40"/>
      <c r="QLR3" s="40"/>
      <c r="QLS3" s="40"/>
      <c r="QLT3" s="40"/>
      <c r="QLU3" s="40"/>
      <c r="QLV3" s="40"/>
      <c r="QLW3" s="40"/>
      <c r="QLX3" s="40"/>
      <c r="QLY3" s="40"/>
      <c r="QLZ3" s="40"/>
      <c r="QMA3" s="40"/>
      <c r="QMB3" s="40"/>
      <c r="QMC3" s="40"/>
      <c r="QMD3" s="40"/>
      <c r="QME3" s="40"/>
      <c r="QMF3" s="40"/>
      <c r="QMG3" s="40"/>
      <c r="QMH3" s="40"/>
      <c r="QMI3" s="40"/>
      <c r="QMJ3" s="40"/>
      <c r="QMK3" s="40"/>
      <c r="QML3" s="40"/>
      <c r="QMM3" s="40"/>
      <c r="QMN3" s="40"/>
      <c r="QMO3" s="40"/>
      <c r="QMP3" s="40"/>
      <c r="QMQ3" s="40"/>
      <c r="QMR3" s="40"/>
      <c r="QMS3" s="40"/>
      <c r="QMT3" s="40"/>
      <c r="QMU3" s="40"/>
      <c r="QMV3" s="40"/>
      <c r="QMW3" s="40"/>
      <c r="QMX3" s="40"/>
      <c r="QMY3" s="40"/>
      <c r="QMZ3" s="40"/>
      <c r="QNA3" s="40"/>
      <c r="QNB3" s="40"/>
      <c r="QNC3" s="40"/>
      <c r="QND3" s="40"/>
      <c r="QNE3" s="40"/>
      <c r="QNF3" s="40"/>
      <c r="QNG3" s="40"/>
      <c r="QNH3" s="40"/>
      <c r="QNI3" s="40"/>
      <c r="QNJ3" s="40"/>
      <c r="QNK3" s="40"/>
      <c r="QNL3" s="40"/>
      <c r="QNM3" s="40"/>
      <c r="QNN3" s="40"/>
      <c r="QNO3" s="40"/>
      <c r="QNP3" s="40"/>
      <c r="QNQ3" s="40"/>
      <c r="QNR3" s="40"/>
      <c r="QNS3" s="40"/>
      <c r="QNT3" s="40"/>
      <c r="QNU3" s="40"/>
      <c r="QNV3" s="40"/>
      <c r="QNW3" s="40"/>
      <c r="QNX3" s="40"/>
      <c r="QNY3" s="40"/>
      <c r="QNZ3" s="40"/>
      <c r="QOA3" s="40"/>
      <c r="QOB3" s="40"/>
      <c r="QOC3" s="40"/>
      <c r="QOD3" s="40"/>
      <c r="QOE3" s="40"/>
      <c r="QOF3" s="40"/>
      <c r="QOG3" s="40"/>
      <c r="QOH3" s="40"/>
      <c r="QOI3" s="40"/>
      <c r="QOJ3" s="40"/>
      <c r="QOK3" s="40"/>
      <c r="QOL3" s="40"/>
      <c r="QOM3" s="40"/>
      <c r="QON3" s="40"/>
      <c r="QOO3" s="40"/>
      <c r="QOP3" s="40"/>
      <c r="QOQ3" s="40"/>
      <c r="QOR3" s="40"/>
      <c r="QOS3" s="40"/>
      <c r="QOT3" s="40"/>
      <c r="QOU3" s="40"/>
      <c r="QOV3" s="40"/>
      <c r="QOW3" s="40"/>
      <c r="QOX3" s="40"/>
      <c r="QOY3" s="40"/>
      <c r="QOZ3" s="40"/>
      <c r="QPA3" s="40"/>
      <c r="QPB3" s="40"/>
      <c r="QPC3" s="40"/>
      <c r="QPD3" s="40"/>
      <c r="QPE3" s="40"/>
      <c r="QPF3" s="40"/>
      <c r="QPG3" s="40"/>
      <c r="QPH3" s="40"/>
      <c r="QPI3" s="40"/>
      <c r="QPJ3" s="40"/>
      <c r="QPK3" s="40"/>
      <c r="QPL3" s="40"/>
      <c r="QPM3" s="40"/>
      <c r="QPN3" s="40"/>
      <c r="QPO3" s="40"/>
      <c r="QPP3" s="40"/>
      <c r="QPQ3" s="40"/>
      <c r="QPR3" s="40"/>
      <c r="QPS3" s="40"/>
      <c r="QPT3" s="40"/>
      <c r="QPU3" s="40"/>
      <c r="QPV3" s="40"/>
      <c r="QPW3" s="40"/>
      <c r="QPX3" s="40"/>
      <c r="QPY3" s="40"/>
      <c r="QPZ3" s="40"/>
      <c r="QQA3" s="40"/>
      <c r="QQB3" s="40"/>
      <c r="QQC3" s="40"/>
      <c r="QQD3" s="40"/>
      <c r="QQE3" s="40"/>
      <c r="QQF3" s="40"/>
      <c r="QQG3" s="40"/>
      <c r="QQH3" s="40"/>
      <c r="QQI3" s="40"/>
      <c r="QQJ3" s="40"/>
      <c r="QQK3" s="40"/>
      <c r="QQL3" s="40"/>
      <c r="QQM3" s="40"/>
      <c r="QQN3" s="40"/>
      <c r="QQO3" s="40"/>
      <c r="QQP3" s="40"/>
      <c r="QQQ3" s="40"/>
      <c r="QQR3" s="40"/>
      <c r="QQS3" s="40"/>
      <c r="QQT3" s="40"/>
      <c r="QQU3" s="40"/>
      <c r="QQV3" s="40"/>
      <c r="QQW3" s="40"/>
      <c r="QQX3" s="40"/>
      <c r="QQY3" s="40"/>
      <c r="QQZ3" s="40"/>
      <c r="QRA3" s="40"/>
      <c r="QRB3" s="40"/>
      <c r="QRC3" s="40"/>
      <c r="QRD3" s="40"/>
      <c r="QRE3" s="40"/>
      <c r="QRF3" s="40"/>
      <c r="QRG3" s="40"/>
      <c r="QRH3" s="40"/>
      <c r="QRI3" s="40"/>
      <c r="QRJ3" s="40"/>
      <c r="QRK3" s="40"/>
      <c r="QRL3" s="40"/>
      <c r="QRM3" s="40"/>
      <c r="QRN3" s="40"/>
      <c r="QRO3" s="40"/>
      <c r="QRP3" s="40"/>
      <c r="QRQ3" s="40"/>
      <c r="QRR3" s="40"/>
      <c r="QRS3" s="40"/>
      <c r="QRT3" s="40"/>
      <c r="QRU3" s="40"/>
      <c r="QRV3" s="40"/>
      <c r="QRW3" s="40"/>
      <c r="QRX3" s="40"/>
      <c r="QRY3" s="40"/>
      <c r="QRZ3" s="40"/>
      <c r="QSA3" s="40"/>
      <c r="QSB3" s="40"/>
      <c r="QSC3" s="40"/>
      <c r="QSD3" s="40"/>
      <c r="QSE3" s="40"/>
      <c r="QSF3" s="40"/>
      <c r="QSG3" s="40"/>
      <c r="QSH3" s="40"/>
      <c r="QSI3" s="40"/>
      <c r="QSJ3" s="40"/>
      <c r="QSK3" s="40"/>
      <c r="QSL3" s="40"/>
      <c r="QSM3" s="40"/>
      <c r="QSN3" s="40"/>
      <c r="QSO3" s="40"/>
      <c r="QSP3" s="40"/>
      <c r="QSQ3" s="40"/>
      <c r="QSR3" s="40"/>
      <c r="QSS3" s="40"/>
      <c r="QST3" s="40"/>
      <c r="QSU3" s="40"/>
      <c r="QSV3" s="40"/>
      <c r="QSW3" s="40"/>
      <c r="QSX3" s="40"/>
      <c r="QSY3" s="40"/>
      <c r="QSZ3" s="40"/>
      <c r="QTA3" s="40"/>
      <c r="QTB3" s="40"/>
      <c r="QTC3" s="40"/>
      <c r="QTD3" s="40"/>
      <c r="QTE3" s="40"/>
      <c r="QTF3" s="40"/>
      <c r="QTG3" s="40"/>
      <c r="QTH3" s="40"/>
      <c r="QTI3" s="40"/>
      <c r="QTJ3" s="40"/>
      <c r="QTK3" s="40"/>
      <c r="QTL3" s="40"/>
      <c r="QTM3" s="40"/>
      <c r="QTN3" s="40"/>
      <c r="QTO3" s="40"/>
      <c r="QTP3" s="40"/>
      <c r="QTQ3" s="40"/>
      <c r="QTR3" s="40"/>
      <c r="QTS3" s="40"/>
      <c r="QTT3" s="40"/>
      <c r="QTU3" s="40"/>
      <c r="QTV3" s="40"/>
      <c r="QTW3" s="40"/>
      <c r="QTX3" s="40"/>
      <c r="QTY3" s="40"/>
      <c r="QTZ3" s="40"/>
      <c r="QUA3" s="40"/>
      <c r="QUB3" s="40"/>
      <c r="QUC3" s="40"/>
      <c r="QUD3" s="40"/>
      <c r="QUE3" s="40"/>
      <c r="QUF3" s="40"/>
      <c r="QUG3" s="40"/>
      <c r="QUH3" s="40"/>
      <c r="QUI3" s="40"/>
      <c r="QUJ3" s="40"/>
      <c r="QUK3" s="40"/>
      <c r="QUL3" s="40"/>
      <c r="QUM3" s="40"/>
      <c r="QUN3" s="40"/>
      <c r="QUO3" s="40"/>
      <c r="QUP3" s="40"/>
      <c r="QUQ3" s="40"/>
      <c r="QUR3" s="40"/>
      <c r="QUS3" s="40"/>
      <c r="QUT3" s="40"/>
      <c r="QUU3" s="40"/>
      <c r="QUV3" s="40"/>
      <c r="QUW3" s="40"/>
      <c r="QUX3" s="40"/>
      <c r="QUY3" s="40"/>
      <c r="QUZ3" s="40"/>
      <c r="QVA3" s="40"/>
      <c r="QVB3" s="40"/>
      <c r="QVC3" s="40"/>
      <c r="QVD3" s="40"/>
      <c r="QVE3" s="40"/>
      <c r="QVF3" s="40"/>
      <c r="QVG3" s="40"/>
      <c r="QVH3" s="40"/>
      <c r="QVI3" s="40"/>
      <c r="QVJ3" s="40"/>
      <c r="QVK3" s="40"/>
      <c r="QVL3" s="40"/>
      <c r="QVM3" s="40"/>
      <c r="QVN3" s="40"/>
      <c r="QVO3" s="40"/>
      <c r="QVP3" s="40"/>
      <c r="QVQ3" s="40"/>
      <c r="QVR3" s="40"/>
      <c r="QVS3" s="40"/>
      <c r="QVT3" s="40"/>
      <c r="QVU3" s="40"/>
      <c r="QVV3" s="40"/>
      <c r="QVW3" s="40"/>
      <c r="QVX3" s="40"/>
      <c r="QVY3" s="40"/>
      <c r="QVZ3" s="40"/>
      <c r="QWA3" s="40"/>
      <c r="QWB3" s="40"/>
      <c r="QWC3" s="40"/>
      <c r="QWD3" s="40"/>
      <c r="QWE3" s="40"/>
      <c r="QWF3" s="40"/>
      <c r="QWG3" s="40"/>
      <c r="QWH3" s="40"/>
      <c r="QWI3" s="40"/>
      <c r="QWJ3" s="40"/>
      <c r="QWK3" s="40"/>
      <c r="QWL3" s="40"/>
      <c r="QWM3" s="40"/>
      <c r="QWN3" s="40"/>
      <c r="QWO3" s="40"/>
      <c r="QWP3" s="40"/>
      <c r="QWQ3" s="40"/>
      <c r="QWR3" s="40"/>
      <c r="QWS3" s="40"/>
      <c r="QWT3" s="40"/>
      <c r="QWU3" s="40"/>
      <c r="QWV3" s="40"/>
      <c r="QWW3" s="40"/>
      <c r="QWX3" s="40"/>
      <c r="QWY3" s="40"/>
      <c r="QWZ3" s="40"/>
      <c r="QXA3" s="40"/>
      <c r="QXB3" s="40"/>
      <c r="QXC3" s="40"/>
      <c r="QXD3" s="40"/>
      <c r="QXE3" s="40"/>
      <c r="QXF3" s="40"/>
      <c r="QXG3" s="40"/>
      <c r="QXH3" s="40"/>
      <c r="QXI3" s="40"/>
      <c r="QXJ3" s="40"/>
      <c r="QXK3" s="40"/>
      <c r="QXL3" s="40"/>
      <c r="QXM3" s="40"/>
      <c r="QXN3" s="40"/>
      <c r="QXO3" s="40"/>
      <c r="QXP3" s="40"/>
      <c r="QXQ3" s="40"/>
      <c r="QXR3" s="40"/>
      <c r="QXS3" s="40"/>
      <c r="QXT3" s="40"/>
      <c r="QXU3" s="40"/>
      <c r="QXV3" s="40"/>
      <c r="QXW3" s="40"/>
      <c r="QXX3" s="40"/>
      <c r="QXY3" s="40"/>
      <c r="QXZ3" s="40"/>
      <c r="QYA3" s="40"/>
      <c r="QYB3" s="40"/>
      <c r="QYC3" s="40"/>
      <c r="QYD3" s="40"/>
      <c r="QYE3" s="40"/>
      <c r="QYF3" s="40"/>
      <c r="QYG3" s="40"/>
      <c r="QYH3" s="40"/>
      <c r="QYI3" s="40"/>
      <c r="QYJ3" s="40"/>
      <c r="QYK3" s="40"/>
      <c r="QYL3" s="40"/>
      <c r="QYM3" s="40"/>
      <c r="QYN3" s="40"/>
      <c r="QYO3" s="40"/>
      <c r="QYP3" s="40"/>
      <c r="QYQ3" s="40"/>
      <c r="QYR3" s="40"/>
      <c r="QYS3" s="40"/>
      <c r="QYT3" s="40"/>
      <c r="QYU3" s="40"/>
      <c r="QYV3" s="40"/>
      <c r="QYW3" s="40"/>
      <c r="QYX3" s="40"/>
      <c r="QYY3" s="40"/>
      <c r="QYZ3" s="40"/>
      <c r="QZA3" s="40"/>
      <c r="QZB3" s="40"/>
      <c r="QZC3" s="40"/>
      <c r="QZD3" s="40"/>
      <c r="QZE3" s="40"/>
      <c r="QZF3" s="40"/>
      <c r="QZG3" s="40"/>
      <c r="QZH3" s="40"/>
      <c r="QZI3" s="40"/>
      <c r="QZJ3" s="40"/>
      <c r="QZK3" s="40"/>
      <c r="QZL3" s="40"/>
      <c r="QZM3" s="40"/>
      <c r="QZN3" s="40"/>
      <c r="QZO3" s="40"/>
      <c r="QZP3" s="40"/>
      <c r="QZQ3" s="40"/>
      <c r="QZR3" s="40"/>
      <c r="QZS3" s="40"/>
      <c r="QZT3" s="40"/>
      <c r="QZU3" s="40"/>
      <c r="QZV3" s="40"/>
      <c r="QZW3" s="40"/>
      <c r="QZX3" s="40"/>
      <c r="QZY3" s="40"/>
      <c r="QZZ3" s="40"/>
      <c r="RAA3" s="40"/>
      <c r="RAB3" s="40"/>
      <c r="RAC3" s="40"/>
      <c r="RAD3" s="40"/>
      <c r="RAE3" s="40"/>
      <c r="RAF3" s="40"/>
      <c r="RAG3" s="40"/>
      <c r="RAH3" s="40"/>
      <c r="RAI3" s="40"/>
      <c r="RAJ3" s="40"/>
      <c r="RAK3" s="40"/>
      <c r="RAL3" s="40"/>
      <c r="RAM3" s="40"/>
      <c r="RAN3" s="40"/>
      <c r="RAO3" s="40"/>
      <c r="RAP3" s="40"/>
      <c r="RAQ3" s="40"/>
      <c r="RAR3" s="40"/>
      <c r="RAS3" s="40"/>
      <c r="RAT3" s="40"/>
      <c r="RAU3" s="40"/>
      <c r="RAV3" s="40"/>
      <c r="RAW3" s="40"/>
      <c r="RAX3" s="40"/>
      <c r="RAY3" s="40"/>
      <c r="RAZ3" s="40"/>
      <c r="RBA3" s="40"/>
      <c r="RBB3" s="40"/>
      <c r="RBC3" s="40"/>
      <c r="RBD3" s="40"/>
      <c r="RBE3" s="40"/>
      <c r="RBF3" s="40"/>
      <c r="RBG3" s="40"/>
      <c r="RBH3" s="40"/>
      <c r="RBI3" s="40"/>
      <c r="RBJ3" s="40"/>
      <c r="RBK3" s="40"/>
      <c r="RBL3" s="40"/>
      <c r="RBM3" s="40"/>
      <c r="RBN3" s="40"/>
      <c r="RBO3" s="40"/>
      <c r="RBP3" s="40"/>
      <c r="RBQ3" s="40"/>
      <c r="RBR3" s="40"/>
      <c r="RBS3" s="40"/>
      <c r="RBT3" s="40"/>
      <c r="RBU3" s="40"/>
      <c r="RBV3" s="40"/>
      <c r="RBW3" s="40"/>
      <c r="RBX3" s="40"/>
      <c r="RBY3" s="40"/>
      <c r="RBZ3" s="40"/>
      <c r="RCA3" s="40"/>
      <c r="RCB3" s="40"/>
      <c r="RCC3" s="40"/>
      <c r="RCD3" s="40"/>
      <c r="RCE3" s="40"/>
      <c r="RCF3" s="40"/>
      <c r="RCG3" s="40"/>
      <c r="RCH3" s="40"/>
      <c r="RCI3" s="40"/>
      <c r="RCJ3" s="40"/>
      <c r="RCK3" s="40"/>
      <c r="RCL3" s="40"/>
      <c r="RCM3" s="40"/>
      <c r="RCN3" s="40"/>
      <c r="RCO3" s="40"/>
      <c r="RCP3" s="40"/>
      <c r="RCQ3" s="40"/>
      <c r="RCR3" s="40"/>
      <c r="RCS3" s="40"/>
      <c r="RCT3" s="40"/>
      <c r="RCU3" s="40"/>
      <c r="RCV3" s="40"/>
      <c r="RCW3" s="40"/>
      <c r="RCX3" s="40"/>
      <c r="RCY3" s="40"/>
      <c r="RCZ3" s="40"/>
      <c r="RDA3" s="40"/>
      <c r="RDB3" s="40"/>
      <c r="RDC3" s="40"/>
      <c r="RDD3" s="40"/>
      <c r="RDE3" s="40"/>
      <c r="RDF3" s="40"/>
      <c r="RDG3" s="40"/>
      <c r="RDH3" s="40"/>
      <c r="RDI3" s="40"/>
      <c r="RDJ3" s="40"/>
      <c r="RDK3" s="40"/>
      <c r="RDL3" s="40"/>
      <c r="RDM3" s="40"/>
      <c r="RDN3" s="40"/>
      <c r="RDO3" s="40"/>
      <c r="RDP3" s="40"/>
      <c r="RDQ3" s="40"/>
      <c r="RDR3" s="40"/>
      <c r="RDS3" s="40"/>
      <c r="RDT3" s="40"/>
      <c r="RDU3" s="40"/>
      <c r="RDV3" s="40"/>
      <c r="RDW3" s="40"/>
      <c r="RDX3" s="40"/>
      <c r="RDY3" s="40"/>
      <c r="RDZ3" s="40"/>
      <c r="REA3" s="40"/>
      <c r="REB3" s="40"/>
      <c r="REC3" s="40"/>
      <c r="RED3" s="40"/>
      <c r="REE3" s="40"/>
      <c r="REF3" s="40"/>
      <c r="REG3" s="40"/>
      <c r="REH3" s="40"/>
      <c r="REI3" s="40"/>
      <c r="REJ3" s="40"/>
      <c r="REK3" s="40"/>
      <c r="REL3" s="40"/>
      <c r="REM3" s="40"/>
      <c r="REN3" s="40"/>
      <c r="REO3" s="40"/>
      <c r="REP3" s="40"/>
      <c r="REQ3" s="40"/>
      <c r="RER3" s="40"/>
      <c r="RES3" s="40"/>
      <c r="RET3" s="40"/>
      <c r="REU3" s="40"/>
      <c r="REV3" s="40"/>
      <c r="REW3" s="40"/>
      <c r="REX3" s="40"/>
      <c r="REY3" s="40"/>
      <c r="REZ3" s="40"/>
      <c r="RFA3" s="40"/>
      <c r="RFB3" s="40"/>
      <c r="RFC3" s="40"/>
      <c r="RFD3" s="40"/>
      <c r="RFE3" s="40"/>
      <c r="RFF3" s="40"/>
      <c r="RFG3" s="40"/>
      <c r="RFH3" s="40"/>
      <c r="RFI3" s="40"/>
      <c r="RFJ3" s="40"/>
      <c r="RFK3" s="40"/>
      <c r="RFL3" s="40"/>
      <c r="RFM3" s="40"/>
      <c r="RFN3" s="40"/>
      <c r="RFO3" s="40"/>
      <c r="RFP3" s="40"/>
      <c r="RFQ3" s="40"/>
      <c r="RFR3" s="40"/>
      <c r="RFS3" s="40"/>
      <c r="RFT3" s="40"/>
      <c r="RFU3" s="40"/>
      <c r="RFV3" s="40"/>
      <c r="RFW3" s="40"/>
      <c r="RFX3" s="40"/>
      <c r="RFY3" s="40"/>
      <c r="RFZ3" s="40"/>
      <c r="RGA3" s="40"/>
      <c r="RGB3" s="40"/>
      <c r="RGC3" s="40"/>
      <c r="RGD3" s="40"/>
      <c r="RGE3" s="40"/>
      <c r="RGF3" s="40"/>
      <c r="RGG3" s="40"/>
      <c r="RGH3" s="40"/>
      <c r="RGI3" s="40"/>
      <c r="RGJ3" s="40"/>
      <c r="RGK3" s="40"/>
      <c r="RGL3" s="40"/>
      <c r="RGM3" s="40"/>
      <c r="RGN3" s="40"/>
      <c r="RGO3" s="40"/>
      <c r="RGP3" s="40"/>
      <c r="RGQ3" s="40"/>
      <c r="RGR3" s="40"/>
      <c r="RGS3" s="40"/>
      <c r="RGT3" s="40"/>
      <c r="RGU3" s="40"/>
      <c r="RGV3" s="40"/>
      <c r="RGW3" s="40"/>
      <c r="RGX3" s="40"/>
      <c r="RGY3" s="40"/>
      <c r="RGZ3" s="40"/>
      <c r="RHA3" s="40"/>
      <c r="RHB3" s="40"/>
      <c r="RHC3" s="40"/>
      <c r="RHD3" s="40"/>
      <c r="RHE3" s="40"/>
      <c r="RHF3" s="40"/>
      <c r="RHG3" s="40"/>
      <c r="RHH3" s="40"/>
      <c r="RHI3" s="40"/>
      <c r="RHJ3" s="40"/>
      <c r="RHK3" s="40"/>
      <c r="RHL3" s="40"/>
      <c r="RHM3" s="40"/>
      <c r="RHN3" s="40"/>
      <c r="RHO3" s="40"/>
      <c r="RHP3" s="40"/>
      <c r="RHQ3" s="40"/>
      <c r="RHR3" s="40"/>
      <c r="RHS3" s="40"/>
      <c r="RHT3" s="40"/>
      <c r="RHU3" s="40"/>
      <c r="RHV3" s="40"/>
      <c r="RHW3" s="40"/>
      <c r="RHX3" s="40"/>
      <c r="RHY3" s="40"/>
      <c r="RHZ3" s="40"/>
      <c r="RIA3" s="40"/>
      <c r="RIB3" s="40"/>
      <c r="RIC3" s="40"/>
      <c r="RID3" s="40"/>
      <c r="RIE3" s="40"/>
      <c r="RIF3" s="40"/>
      <c r="RIG3" s="40"/>
      <c r="RIH3" s="40"/>
      <c r="RII3" s="40"/>
      <c r="RIJ3" s="40"/>
      <c r="RIK3" s="40"/>
      <c r="RIL3" s="40"/>
      <c r="RIM3" s="40"/>
      <c r="RIN3" s="40"/>
      <c r="RIO3" s="40"/>
      <c r="RIP3" s="40"/>
      <c r="RIQ3" s="40"/>
      <c r="RIR3" s="40"/>
      <c r="RIS3" s="40"/>
      <c r="RIT3" s="40"/>
      <c r="RIU3" s="40"/>
      <c r="RIV3" s="40"/>
      <c r="RIW3" s="40"/>
      <c r="RIX3" s="40"/>
      <c r="RIY3" s="40"/>
      <c r="RIZ3" s="40"/>
      <c r="RJA3" s="40"/>
      <c r="RJB3" s="40"/>
      <c r="RJC3" s="40"/>
      <c r="RJD3" s="40"/>
      <c r="RJE3" s="40"/>
      <c r="RJF3" s="40"/>
      <c r="RJG3" s="40"/>
      <c r="RJH3" s="40"/>
      <c r="RJI3" s="40"/>
      <c r="RJJ3" s="40"/>
      <c r="RJK3" s="40"/>
      <c r="RJL3" s="40"/>
      <c r="RJM3" s="40"/>
      <c r="RJN3" s="40"/>
      <c r="RJO3" s="40"/>
      <c r="RJP3" s="40"/>
      <c r="RJQ3" s="40"/>
      <c r="RJR3" s="40"/>
      <c r="RJS3" s="40"/>
      <c r="RJT3" s="40"/>
      <c r="RJU3" s="40"/>
      <c r="RJV3" s="40"/>
      <c r="RJW3" s="40"/>
      <c r="RJX3" s="40"/>
      <c r="RJY3" s="40"/>
      <c r="RJZ3" s="40"/>
      <c r="RKA3" s="40"/>
      <c r="RKB3" s="40"/>
      <c r="RKC3" s="40"/>
      <c r="RKD3" s="40"/>
      <c r="RKE3" s="40"/>
      <c r="RKF3" s="40"/>
      <c r="RKG3" s="40"/>
      <c r="RKH3" s="40"/>
      <c r="RKI3" s="40"/>
      <c r="RKJ3" s="40"/>
      <c r="RKK3" s="40"/>
      <c r="RKL3" s="40"/>
      <c r="RKM3" s="40"/>
      <c r="RKN3" s="40"/>
      <c r="RKO3" s="40"/>
      <c r="RKP3" s="40"/>
      <c r="RKQ3" s="40"/>
      <c r="RKR3" s="40"/>
      <c r="RKS3" s="40"/>
      <c r="RKT3" s="40"/>
      <c r="RKU3" s="40"/>
      <c r="RKV3" s="40"/>
      <c r="RKW3" s="40"/>
      <c r="RKX3" s="40"/>
      <c r="RKY3" s="40"/>
      <c r="RKZ3" s="40"/>
      <c r="RLA3" s="40"/>
      <c r="RLB3" s="40"/>
      <c r="RLC3" s="40"/>
      <c r="RLD3" s="40"/>
      <c r="RLE3" s="40"/>
      <c r="RLF3" s="40"/>
      <c r="RLG3" s="40"/>
      <c r="RLH3" s="40"/>
      <c r="RLI3" s="40"/>
      <c r="RLJ3" s="40"/>
      <c r="RLK3" s="40"/>
      <c r="RLL3" s="40"/>
      <c r="RLM3" s="40"/>
      <c r="RLN3" s="40"/>
      <c r="RLO3" s="40"/>
      <c r="RLP3" s="40"/>
      <c r="RLQ3" s="40"/>
      <c r="RLR3" s="40"/>
      <c r="RLS3" s="40"/>
      <c r="RLT3" s="40"/>
      <c r="RLU3" s="40"/>
      <c r="RLV3" s="40"/>
      <c r="RLW3" s="40"/>
      <c r="RLX3" s="40"/>
      <c r="RLY3" s="40"/>
      <c r="RLZ3" s="40"/>
      <c r="RMA3" s="40"/>
      <c r="RMB3" s="40"/>
      <c r="RMC3" s="40"/>
      <c r="RMD3" s="40"/>
      <c r="RME3" s="40"/>
      <c r="RMF3" s="40"/>
      <c r="RMG3" s="40"/>
      <c r="RMH3" s="40"/>
      <c r="RMI3" s="40"/>
      <c r="RMJ3" s="40"/>
      <c r="RMK3" s="40"/>
      <c r="RML3" s="40"/>
      <c r="RMM3" s="40"/>
      <c r="RMN3" s="40"/>
      <c r="RMO3" s="40"/>
      <c r="RMP3" s="40"/>
      <c r="RMQ3" s="40"/>
      <c r="RMR3" s="40"/>
      <c r="RMS3" s="40"/>
      <c r="RMT3" s="40"/>
      <c r="RMU3" s="40"/>
      <c r="RMV3" s="40"/>
      <c r="RMW3" s="40"/>
      <c r="RMX3" s="40"/>
      <c r="RMY3" s="40"/>
      <c r="RMZ3" s="40"/>
      <c r="RNA3" s="40"/>
      <c r="RNB3" s="40"/>
      <c r="RNC3" s="40"/>
      <c r="RND3" s="40"/>
      <c r="RNE3" s="40"/>
      <c r="RNF3" s="40"/>
      <c r="RNG3" s="40"/>
      <c r="RNH3" s="40"/>
      <c r="RNI3" s="40"/>
      <c r="RNJ3" s="40"/>
      <c r="RNK3" s="40"/>
      <c r="RNL3" s="40"/>
      <c r="RNM3" s="40"/>
      <c r="RNN3" s="40"/>
      <c r="RNO3" s="40"/>
      <c r="RNP3" s="40"/>
      <c r="RNQ3" s="40"/>
      <c r="RNR3" s="40"/>
      <c r="RNS3" s="40"/>
      <c r="RNT3" s="40"/>
      <c r="RNU3" s="40"/>
      <c r="RNV3" s="40"/>
      <c r="RNW3" s="40"/>
      <c r="RNX3" s="40"/>
      <c r="RNY3" s="40"/>
      <c r="RNZ3" s="40"/>
      <c r="ROA3" s="40"/>
      <c r="ROB3" s="40"/>
      <c r="ROC3" s="40"/>
      <c r="ROD3" s="40"/>
      <c r="ROE3" s="40"/>
      <c r="ROF3" s="40"/>
      <c r="ROG3" s="40"/>
      <c r="ROH3" s="40"/>
      <c r="ROI3" s="40"/>
      <c r="ROJ3" s="40"/>
      <c r="ROK3" s="40"/>
      <c r="ROL3" s="40"/>
      <c r="ROM3" s="40"/>
      <c r="RON3" s="40"/>
      <c r="ROO3" s="40"/>
      <c r="ROP3" s="40"/>
      <c r="ROQ3" s="40"/>
      <c r="ROR3" s="40"/>
      <c r="ROS3" s="40"/>
      <c r="ROT3" s="40"/>
      <c r="ROU3" s="40"/>
      <c r="ROV3" s="40"/>
      <c r="ROW3" s="40"/>
      <c r="ROX3" s="40"/>
      <c r="ROY3" s="40"/>
      <c r="ROZ3" s="40"/>
      <c r="RPA3" s="40"/>
      <c r="RPB3" s="40"/>
      <c r="RPC3" s="40"/>
      <c r="RPD3" s="40"/>
      <c r="RPE3" s="40"/>
      <c r="RPF3" s="40"/>
      <c r="RPG3" s="40"/>
      <c r="RPH3" s="40"/>
      <c r="RPI3" s="40"/>
      <c r="RPJ3" s="40"/>
      <c r="RPK3" s="40"/>
      <c r="RPL3" s="40"/>
      <c r="RPM3" s="40"/>
      <c r="RPN3" s="40"/>
      <c r="RPO3" s="40"/>
      <c r="RPP3" s="40"/>
      <c r="RPQ3" s="40"/>
      <c r="RPR3" s="40"/>
      <c r="RPS3" s="40"/>
      <c r="RPT3" s="40"/>
      <c r="RPU3" s="40"/>
      <c r="RPV3" s="40"/>
      <c r="RPW3" s="40"/>
      <c r="RPX3" s="40"/>
      <c r="RPY3" s="40"/>
      <c r="RPZ3" s="40"/>
      <c r="RQA3" s="40"/>
      <c r="RQB3" s="40"/>
      <c r="RQC3" s="40"/>
      <c r="RQD3" s="40"/>
      <c r="RQE3" s="40"/>
      <c r="RQF3" s="40"/>
      <c r="RQG3" s="40"/>
      <c r="RQH3" s="40"/>
      <c r="RQI3" s="40"/>
      <c r="RQJ3" s="40"/>
      <c r="RQK3" s="40"/>
      <c r="RQL3" s="40"/>
      <c r="RQM3" s="40"/>
      <c r="RQN3" s="40"/>
      <c r="RQO3" s="40"/>
      <c r="RQP3" s="40"/>
      <c r="RQQ3" s="40"/>
      <c r="RQR3" s="40"/>
      <c r="RQS3" s="40"/>
      <c r="RQT3" s="40"/>
      <c r="RQU3" s="40"/>
      <c r="RQV3" s="40"/>
      <c r="RQW3" s="40"/>
      <c r="RQX3" s="40"/>
      <c r="RQY3" s="40"/>
      <c r="RQZ3" s="40"/>
      <c r="RRA3" s="40"/>
      <c r="RRB3" s="40"/>
      <c r="RRC3" s="40"/>
      <c r="RRD3" s="40"/>
      <c r="RRE3" s="40"/>
      <c r="RRF3" s="40"/>
      <c r="RRG3" s="40"/>
      <c r="RRH3" s="40"/>
      <c r="RRI3" s="40"/>
      <c r="RRJ3" s="40"/>
      <c r="RRK3" s="40"/>
      <c r="RRL3" s="40"/>
      <c r="RRM3" s="40"/>
      <c r="RRN3" s="40"/>
      <c r="RRO3" s="40"/>
      <c r="RRP3" s="40"/>
      <c r="RRQ3" s="40"/>
      <c r="RRR3" s="40"/>
      <c r="RRS3" s="40"/>
      <c r="RRT3" s="40"/>
      <c r="RRU3" s="40"/>
      <c r="RRV3" s="40"/>
      <c r="RRW3" s="40"/>
      <c r="RRX3" s="40"/>
      <c r="RRY3" s="40"/>
      <c r="RRZ3" s="40"/>
      <c r="RSA3" s="40"/>
      <c r="RSB3" s="40"/>
      <c r="RSC3" s="40"/>
      <c r="RSD3" s="40"/>
      <c r="RSE3" s="40"/>
      <c r="RSF3" s="40"/>
      <c r="RSG3" s="40"/>
      <c r="RSH3" s="40"/>
      <c r="RSI3" s="40"/>
      <c r="RSJ3" s="40"/>
      <c r="RSK3" s="40"/>
      <c r="RSL3" s="40"/>
      <c r="RSM3" s="40"/>
      <c r="RSN3" s="40"/>
      <c r="RSO3" s="40"/>
      <c r="RSP3" s="40"/>
      <c r="RSQ3" s="40"/>
      <c r="RSR3" s="40"/>
      <c r="RSS3" s="40"/>
      <c r="RST3" s="40"/>
      <c r="RSU3" s="40"/>
      <c r="RSV3" s="40"/>
      <c r="RSW3" s="40"/>
      <c r="RSX3" s="40"/>
      <c r="RSY3" s="40"/>
      <c r="RSZ3" s="40"/>
      <c r="RTA3" s="40"/>
      <c r="RTB3" s="40"/>
      <c r="RTC3" s="40"/>
      <c r="RTD3" s="40"/>
      <c r="RTE3" s="40"/>
      <c r="RTF3" s="40"/>
      <c r="RTG3" s="40"/>
      <c r="RTH3" s="40"/>
      <c r="RTI3" s="40"/>
      <c r="RTJ3" s="40"/>
      <c r="RTK3" s="40"/>
      <c r="RTL3" s="40"/>
      <c r="RTM3" s="40"/>
      <c r="RTN3" s="40"/>
      <c r="RTO3" s="40"/>
      <c r="RTP3" s="40"/>
      <c r="RTQ3" s="40"/>
      <c r="RTR3" s="40"/>
      <c r="RTS3" s="40"/>
      <c r="RTT3" s="40"/>
      <c r="RTU3" s="40"/>
      <c r="RTV3" s="40"/>
      <c r="RTW3" s="40"/>
      <c r="RTX3" s="40"/>
      <c r="RTY3" s="40"/>
      <c r="RTZ3" s="40"/>
      <c r="RUA3" s="40"/>
      <c r="RUB3" s="40"/>
      <c r="RUC3" s="40"/>
      <c r="RUD3" s="40"/>
      <c r="RUE3" s="40"/>
      <c r="RUF3" s="40"/>
      <c r="RUG3" s="40"/>
      <c r="RUH3" s="40"/>
      <c r="RUI3" s="40"/>
      <c r="RUJ3" s="40"/>
      <c r="RUK3" s="40"/>
      <c r="RUL3" s="40"/>
      <c r="RUM3" s="40"/>
      <c r="RUN3" s="40"/>
      <c r="RUO3" s="40"/>
      <c r="RUP3" s="40"/>
      <c r="RUQ3" s="40"/>
      <c r="RUR3" s="40"/>
      <c r="RUS3" s="40"/>
      <c r="RUT3" s="40"/>
      <c r="RUU3" s="40"/>
      <c r="RUV3" s="40"/>
      <c r="RUW3" s="40"/>
      <c r="RUX3" s="40"/>
      <c r="RUY3" s="40"/>
      <c r="RUZ3" s="40"/>
      <c r="RVA3" s="40"/>
      <c r="RVB3" s="40"/>
      <c r="RVC3" s="40"/>
      <c r="RVD3" s="40"/>
      <c r="RVE3" s="40"/>
      <c r="RVF3" s="40"/>
      <c r="RVG3" s="40"/>
      <c r="RVH3" s="40"/>
      <c r="RVI3" s="40"/>
      <c r="RVJ3" s="40"/>
      <c r="RVK3" s="40"/>
      <c r="RVL3" s="40"/>
      <c r="RVM3" s="40"/>
      <c r="RVN3" s="40"/>
      <c r="RVO3" s="40"/>
      <c r="RVP3" s="40"/>
      <c r="RVQ3" s="40"/>
      <c r="RVR3" s="40"/>
      <c r="RVS3" s="40"/>
      <c r="RVT3" s="40"/>
      <c r="RVU3" s="40"/>
      <c r="RVV3" s="40"/>
      <c r="RVW3" s="40"/>
      <c r="RVX3" s="40"/>
      <c r="RVY3" s="40"/>
      <c r="RVZ3" s="40"/>
      <c r="RWA3" s="40"/>
      <c r="RWB3" s="40"/>
      <c r="RWC3" s="40"/>
      <c r="RWD3" s="40"/>
      <c r="RWE3" s="40"/>
      <c r="RWF3" s="40"/>
      <c r="RWG3" s="40"/>
      <c r="RWH3" s="40"/>
      <c r="RWI3" s="40"/>
      <c r="RWJ3" s="40"/>
      <c r="RWK3" s="40"/>
      <c r="RWL3" s="40"/>
      <c r="RWM3" s="40"/>
      <c r="RWN3" s="40"/>
      <c r="RWO3" s="40"/>
      <c r="RWP3" s="40"/>
      <c r="RWQ3" s="40"/>
      <c r="RWR3" s="40"/>
      <c r="RWS3" s="40"/>
      <c r="RWT3" s="40"/>
      <c r="RWU3" s="40"/>
      <c r="RWV3" s="40"/>
      <c r="RWW3" s="40"/>
      <c r="RWX3" s="40"/>
      <c r="RWY3" s="40"/>
      <c r="RWZ3" s="40"/>
      <c r="RXA3" s="40"/>
      <c r="RXB3" s="40"/>
      <c r="RXC3" s="40"/>
      <c r="RXD3" s="40"/>
      <c r="RXE3" s="40"/>
      <c r="RXF3" s="40"/>
      <c r="RXG3" s="40"/>
      <c r="RXH3" s="40"/>
      <c r="RXI3" s="40"/>
      <c r="RXJ3" s="40"/>
      <c r="RXK3" s="40"/>
      <c r="RXL3" s="40"/>
      <c r="RXM3" s="40"/>
      <c r="RXN3" s="40"/>
      <c r="RXO3" s="40"/>
      <c r="RXP3" s="40"/>
      <c r="RXQ3" s="40"/>
      <c r="RXR3" s="40"/>
      <c r="RXS3" s="40"/>
      <c r="RXT3" s="40"/>
      <c r="RXU3" s="40"/>
      <c r="RXV3" s="40"/>
      <c r="RXW3" s="40"/>
      <c r="RXX3" s="40"/>
      <c r="RXY3" s="40"/>
      <c r="RXZ3" s="40"/>
      <c r="RYA3" s="40"/>
      <c r="RYB3" s="40"/>
      <c r="RYC3" s="40"/>
      <c r="RYD3" s="40"/>
      <c r="RYE3" s="40"/>
      <c r="RYF3" s="40"/>
      <c r="RYG3" s="40"/>
      <c r="RYH3" s="40"/>
      <c r="RYI3" s="40"/>
      <c r="RYJ3" s="40"/>
      <c r="RYK3" s="40"/>
      <c r="RYL3" s="40"/>
      <c r="RYM3" s="40"/>
      <c r="RYN3" s="40"/>
      <c r="RYO3" s="40"/>
      <c r="RYP3" s="40"/>
      <c r="RYQ3" s="40"/>
      <c r="RYR3" s="40"/>
      <c r="RYS3" s="40"/>
      <c r="RYT3" s="40"/>
      <c r="RYU3" s="40"/>
      <c r="RYV3" s="40"/>
      <c r="RYW3" s="40"/>
      <c r="RYX3" s="40"/>
      <c r="RYY3" s="40"/>
      <c r="RYZ3" s="40"/>
      <c r="RZA3" s="40"/>
      <c r="RZB3" s="40"/>
      <c r="RZC3" s="40"/>
      <c r="RZD3" s="40"/>
      <c r="RZE3" s="40"/>
      <c r="RZF3" s="40"/>
      <c r="RZG3" s="40"/>
      <c r="RZH3" s="40"/>
      <c r="RZI3" s="40"/>
      <c r="RZJ3" s="40"/>
      <c r="RZK3" s="40"/>
      <c r="RZL3" s="40"/>
      <c r="RZM3" s="40"/>
      <c r="RZN3" s="40"/>
      <c r="RZO3" s="40"/>
      <c r="RZP3" s="40"/>
      <c r="RZQ3" s="40"/>
      <c r="RZR3" s="40"/>
      <c r="RZS3" s="40"/>
      <c r="RZT3" s="40"/>
      <c r="RZU3" s="40"/>
      <c r="RZV3" s="40"/>
      <c r="RZW3" s="40"/>
      <c r="RZX3" s="40"/>
      <c r="RZY3" s="40"/>
      <c r="RZZ3" s="40"/>
      <c r="SAA3" s="40"/>
      <c r="SAB3" s="40"/>
      <c r="SAC3" s="40"/>
      <c r="SAD3" s="40"/>
      <c r="SAE3" s="40"/>
      <c r="SAF3" s="40"/>
      <c r="SAG3" s="40"/>
      <c r="SAH3" s="40"/>
      <c r="SAI3" s="40"/>
      <c r="SAJ3" s="40"/>
      <c r="SAK3" s="40"/>
      <c r="SAL3" s="40"/>
      <c r="SAM3" s="40"/>
      <c r="SAN3" s="40"/>
      <c r="SAO3" s="40"/>
      <c r="SAP3" s="40"/>
      <c r="SAQ3" s="40"/>
      <c r="SAR3" s="40"/>
      <c r="SAS3" s="40"/>
      <c r="SAT3" s="40"/>
      <c r="SAU3" s="40"/>
      <c r="SAV3" s="40"/>
      <c r="SAW3" s="40"/>
      <c r="SAX3" s="40"/>
      <c r="SAY3" s="40"/>
      <c r="SAZ3" s="40"/>
      <c r="SBA3" s="40"/>
      <c r="SBB3" s="40"/>
      <c r="SBC3" s="40"/>
      <c r="SBD3" s="40"/>
      <c r="SBE3" s="40"/>
      <c r="SBF3" s="40"/>
      <c r="SBG3" s="40"/>
      <c r="SBH3" s="40"/>
      <c r="SBI3" s="40"/>
      <c r="SBJ3" s="40"/>
      <c r="SBK3" s="40"/>
      <c r="SBL3" s="40"/>
      <c r="SBM3" s="40"/>
      <c r="SBN3" s="40"/>
      <c r="SBO3" s="40"/>
      <c r="SBP3" s="40"/>
      <c r="SBQ3" s="40"/>
      <c r="SBR3" s="40"/>
      <c r="SBS3" s="40"/>
      <c r="SBT3" s="40"/>
      <c r="SBU3" s="40"/>
      <c r="SBV3" s="40"/>
      <c r="SBW3" s="40"/>
      <c r="SBX3" s="40"/>
      <c r="SBY3" s="40"/>
      <c r="SBZ3" s="40"/>
      <c r="SCA3" s="40"/>
      <c r="SCB3" s="40"/>
      <c r="SCC3" s="40"/>
      <c r="SCD3" s="40"/>
      <c r="SCE3" s="40"/>
      <c r="SCF3" s="40"/>
      <c r="SCG3" s="40"/>
      <c r="SCH3" s="40"/>
      <c r="SCI3" s="40"/>
      <c r="SCJ3" s="40"/>
      <c r="SCK3" s="40"/>
      <c r="SCL3" s="40"/>
      <c r="SCM3" s="40"/>
      <c r="SCN3" s="40"/>
      <c r="SCO3" s="40"/>
      <c r="SCP3" s="40"/>
      <c r="SCQ3" s="40"/>
      <c r="SCR3" s="40"/>
      <c r="SCS3" s="40"/>
      <c r="SCT3" s="40"/>
      <c r="SCU3" s="40"/>
      <c r="SCV3" s="40"/>
      <c r="SCW3" s="40"/>
      <c r="SCX3" s="40"/>
      <c r="SCY3" s="40"/>
      <c r="SCZ3" s="40"/>
      <c r="SDA3" s="40"/>
      <c r="SDB3" s="40"/>
      <c r="SDC3" s="40"/>
      <c r="SDD3" s="40"/>
      <c r="SDE3" s="40"/>
      <c r="SDF3" s="40"/>
      <c r="SDG3" s="40"/>
      <c r="SDH3" s="40"/>
      <c r="SDI3" s="40"/>
      <c r="SDJ3" s="40"/>
      <c r="SDK3" s="40"/>
      <c r="SDL3" s="40"/>
      <c r="SDM3" s="40"/>
      <c r="SDN3" s="40"/>
      <c r="SDO3" s="40"/>
      <c r="SDP3" s="40"/>
      <c r="SDQ3" s="40"/>
      <c r="SDR3" s="40"/>
      <c r="SDS3" s="40"/>
      <c r="SDT3" s="40"/>
      <c r="SDU3" s="40"/>
      <c r="SDV3" s="40"/>
      <c r="SDW3" s="40"/>
      <c r="SDX3" s="40"/>
      <c r="SDY3" s="40"/>
      <c r="SDZ3" s="40"/>
      <c r="SEA3" s="40"/>
      <c r="SEB3" s="40"/>
      <c r="SEC3" s="40"/>
      <c r="SED3" s="40"/>
      <c r="SEE3" s="40"/>
      <c r="SEF3" s="40"/>
      <c r="SEG3" s="40"/>
      <c r="SEH3" s="40"/>
      <c r="SEI3" s="40"/>
      <c r="SEJ3" s="40"/>
      <c r="SEK3" s="40"/>
      <c r="SEL3" s="40"/>
      <c r="SEM3" s="40"/>
      <c r="SEN3" s="40"/>
      <c r="SEO3" s="40"/>
      <c r="SEP3" s="40"/>
      <c r="SEQ3" s="40"/>
      <c r="SER3" s="40"/>
      <c r="SES3" s="40"/>
      <c r="SET3" s="40"/>
      <c r="SEU3" s="40"/>
      <c r="SEV3" s="40"/>
      <c r="SEW3" s="40"/>
      <c r="SEX3" s="40"/>
      <c r="SEY3" s="40"/>
      <c r="SEZ3" s="40"/>
      <c r="SFA3" s="40"/>
      <c r="SFB3" s="40"/>
      <c r="SFC3" s="40"/>
      <c r="SFD3" s="40"/>
      <c r="SFE3" s="40"/>
      <c r="SFF3" s="40"/>
      <c r="SFG3" s="40"/>
      <c r="SFH3" s="40"/>
      <c r="SFI3" s="40"/>
      <c r="SFJ3" s="40"/>
      <c r="SFK3" s="40"/>
      <c r="SFL3" s="40"/>
      <c r="SFM3" s="40"/>
      <c r="SFN3" s="40"/>
      <c r="SFO3" s="40"/>
      <c r="SFP3" s="40"/>
      <c r="SFQ3" s="40"/>
      <c r="SFR3" s="40"/>
      <c r="SFS3" s="40"/>
      <c r="SFT3" s="40"/>
      <c r="SFU3" s="40"/>
      <c r="SFV3" s="40"/>
      <c r="SFW3" s="40"/>
      <c r="SFX3" s="40"/>
      <c r="SFY3" s="40"/>
      <c r="SFZ3" s="40"/>
      <c r="SGA3" s="40"/>
      <c r="SGB3" s="40"/>
      <c r="SGC3" s="40"/>
      <c r="SGD3" s="40"/>
      <c r="SGE3" s="40"/>
      <c r="SGF3" s="40"/>
      <c r="SGG3" s="40"/>
      <c r="SGH3" s="40"/>
      <c r="SGI3" s="40"/>
      <c r="SGJ3" s="40"/>
      <c r="SGK3" s="40"/>
      <c r="SGL3" s="40"/>
      <c r="SGM3" s="40"/>
      <c r="SGN3" s="40"/>
      <c r="SGO3" s="40"/>
      <c r="SGP3" s="40"/>
      <c r="SGQ3" s="40"/>
      <c r="SGR3" s="40"/>
      <c r="SGS3" s="40"/>
      <c r="SGT3" s="40"/>
      <c r="SGU3" s="40"/>
      <c r="SGV3" s="40"/>
      <c r="SGW3" s="40"/>
      <c r="SGX3" s="40"/>
      <c r="SGY3" s="40"/>
      <c r="SGZ3" s="40"/>
      <c r="SHA3" s="40"/>
      <c r="SHB3" s="40"/>
      <c r="SHC3" s="40"/>
      <c r="SHD3" s="40"/>
      <c r="SHE3" s="40"/>
      <c r="SHF3" s="40"/>
      <c r="SHG3" s="40"/>
      <c r="SHH3" s="40"/>
      <c r="SHI3" s="40"/>
      <c r="SHJ3" s="40"/>
      <c r="SHK3" s="40"/>
      <c r="SHL3" s="40"/>
      <c r="SHM3" s="40"/>
      <c r="SHN3" s="40"/>
      <c r="SHO3" s="40"/>
      <c r="SHP3" s="40"/>
      <c r="SHQ3" s="40"/>
      <c r="SHR3" s="40"/>
      <c r="SHS3" s="40"/>
      <c r="SHT3" s="40"/>
      <c r="SHU3" s="40"/>
      <c r="SHV3" s="40"/>
      <c r="SHW3" s="40"/>
      <c r="SHX3" s="40"/>
      <c r="SHY3" s="40"/>
      <c r="SHZ3" s="40"/>
      <c r="SIA3" s="40"/>
      <c r="SIB3" s="40"/>
      <c r="SIC3" s="40"/>
      <c r="SID3" s="40"/>
      <c r="SIE3" s="40"/>
      <c r="SIF3" s="40"/>
      <c r="SIG3" s="40"/>
      <c r="SIH3" s="40"/>
      <c r="SII3" s="40"/>
      <c r="SIJ3" s="40"/>
      <c r="SIK3" s="40"/>
      <c r="SIL3" s="40"/>
      <c r="SIM3" s="40"/>
      <c r="SIN3" s="40"/>
      <c r="SIO3" s="40"/>
      <c r="SIP3" s="40"/>
      <c r="SIQ3" s="40"/>
      <c r="SIR3" s="40"/>
      <c r="SIS3" s="40"/>
      <c r="SIT3" s="40"/>
      <c r="SIU3" s="40"/>
      <c r="SIV3" s="40"/>
      <c r="SIW3" s="40"/>
      <c r="SIX3" s="40"/>
      <c r="SIY3" s="40"/>
      <c r="SIZ3" s="40"/>
      <c r="SJA3" s="40"/>
      <c r="SJB3" s="40"/>
      <c r="SJC3" s="40"/>
      <c r="SJD3" s="40"/>
      <c r="SJE3" s="40"/>
      <c r="SJF3" s="40"/>
      <c r="SJG3" s="40"/>
      <c r="SJH3" s="40"/>
      <c r="SJI3" s="40"/>
      <c r="SJJ3" s="40"/>
      <c r="SJK3" s="40"/>
      <c r="SJL3" s="40"/>
      <c r="SJM3" s="40"/>
      <c r="SJN3" s="40"/>
      <c r="SJO3" s="40"/>
      <c r="SJP3" s="40"/>
      <c r="SJQ3" s="40"/>
      <c r="SJR3" s="40"/>
      <c r="SJS3" s="40"/>
      <c r="SJT3" s="40"/>
      <c r="SJU3" s="40"/>
      <c r="SJV3" s="40"/>
      <c r="SJW3" s="40"/>
      <c r="SJX3" s="40"/>
      <c r="SJY3" s="40"/>
      <c r="SJZ3" s="40"/>
      <c r="SKA3" s="40"/>
      <c r="SKB3" s="40"/>
      <c r="SKC3" s="40"/>
      <c r="SKD3" s="40"/>
      <c r="SKE3" s="40"/>
      <c r="SKF3" s="40"/>
      <c r="SKG3" s="40"/>
      <c r="SKH3" s="40"/>
      <c r="SKI3" s="40"/>
      <c r="SKJ3" s="40"/>
      <c r="SKK3" s="40"/>
      <c r="SKL3" s="40"/>
      <c r="SKM3" s="40"/>
      <c r="SKN3" s="40"/>
      <c r="SKO3" s="40"/>
      <c r="SKP3" s="40"/>
      <c r="SKQ3" s="40"/>
      <c r="SKR3" s="40"/>
      <c r="SKS3" s="40"/>
      <c r="SKT3" s="40"/>
      <c r="SKU3" s="40"/>
      <c r="SKV3" s="40"/>
      <c r="SKW3" s="40"/>
      <c r="SKX3" s="40"/>
      <c r="SKY3" s="40"/>
      <c r="SKZ3" s="40"/>
      <c r="SLA3" s="40"/>
      <c r="SLB3" s="40"/>
      <c r="SLC3" s="40"/>
      <c r="SLD3" s="40"/>
      <c r="SLE3" s="40"/>
      <c r="SLF3" s="40"/>
      <c r="SLG3" s="40"/>
      <c r="SLH3" s="40"/>
      <c r="SLI3" s="40"/>
      <c r="SLJ3" s="40"/>
      <c r="SLK3" s="40"/>
      <c r="SLL3" s="40"/>
      <c r="SLM3" s="40"/>
      <c r="SLN3" s="40"/>
      <c r="SLO3" s="40"/>
      <c r="SLP3" s="40"/>
      <c r="SLQ3" s="40"/>
      <c r="SLR3" s="40"/>
      <c r="SLS3" s="40"/>
      <c r="SLT3" s="40"/>
      <c r="SLU3" s="40"/>
      <c r="SLV3" s="40"/>
      <c r="SLW3" s="40"/>
      <c r="SLX3" s="40"/>
      <c r="SLY3" s="40"/>
      <c r="SLZ3" s="40"/>
      <c r="SMA3" s="40"/>
      <c r="SMB3" s="40"/>
      <c r="SMC3" s="40"/>
      <c r="SMD3" s="40"/>
      <c r="SME3" s="40"/>
      <c r="SMF3" s="40"/>
      <c r="SMG3" s="40"/>
      <c r="SMH3" s="40"/>
      <c r="SMI3" s="40"/>
      <c r="SMJ3" s="40"/>
      <c r="SMK3" s="40"/>
      <c r="SML3" s="40"/>
      <c r="SMM3" s="40"/>
      <c r="SMN3" s="40"/>
      <c r="SMO3" s="40"/>
      <c r="SMP3" s="40"/>
      <c r="SMQ3" s="40"/>
      <c r="SMR3" s="40"/>
      <c r="SMS3" s="40"/>
      <c r="SMT3" s="40"/>
      <c r="SMU3" s="40"/>
      <c r="SMV3" s="40"/>
      <c r="SMW3" s="40"/>
      <c r="SMX3" s="40"/>
      <c r="SMY3" s="40"/>
      <c r="SMZ3" s="40"/>
      <c r="SNA3" s="40"/>
      <c r="SNB3" s="40"/>
      <c r="SNC3" s="40"/>
      <c r="SND3" s="40"/>
      <c r="SNE3" s="40"/>
      <c r="SNF3" s="40"/>
      <c r="SNG3" s="40"/>
      <c r="SNH3" s="40"/>
      <c r="SNI3" s="40"/>
      <c r="SNJ3" s="40"/>
      <c r="SNK3" s="40"/>
      <c r="SNL3" s="40"/>
      <c r="SNM3" s="40"/>
      <c r="SNN3" s="40"/>
      <c r="SNO3" s="40"/>
      <c r="SNP3" s="40"/>
      <c r="SNQ3" s="40"/>
      <c r="SNR3" s="40"/>
      <c r="SNS3" s="40"/>
      <c r="SNT3" s="40"/>
      <c r="SNU3" s="40"/>
      <c r="SNV3" s="40"/>
      <c r="SNW3" s="40"/>
      <c r="SNX3" s="40"/>
      <c r="SNY3" s="40"/>
      <c r="SNZ3" s="40"/>
      <c r="SOA3" s="40"/>
      <c r="SOB3" s="40"/>
      <c r="SOC3" s="40"/>
      <c r="SOD3" s="40"/>
      <c r="SOE3" s="40"/>
      <c r="SOF3" s="40"/>
      <c r="SOG3" s="40"/>
      <c r="SOH3" s="40"/>
      <c r="SOI3" s="40"/>
      <c r="SOJ3" s="40"/>
      <c r="SOK3" s="40"/>
      <c r="SOL3" s="40"/>
      <c r="SOM3" s="40"/>
      <c r="SON3" s="40"/>
      <c r="SOO3" s="40"/>
      <c r="SOP3" s="40"/>
      <c r="SOQ3" s="40"/>
      <c r="SOR3" s="40"/>
      <c r="SOS3" s="40"/>
      <c r="SOT3" s="40"/>
      <c r="SOU3" s="40"/>
      <c r="SOV3" s="40"/>
      <c r="SOW3" s="40"/>
      <c r="SOX3" s="40"/>
      <c r="SOY3" s="40"/>
      <c r="SOZ3" s="40"/>
      <c r="SPA3" s="40"/>
      <c r="SPB3" s="40"/>
      <c r="SPC3" s="40"/>
      <c r="SPD3" s="40"/>
      <c r="SPE3" s="40"/>
      <c r="SPF3" s="40"/>
      <c r="SPG3" s="40"/>
      <c r="SPH3" s="40"/>
      <c r="SPI3" s="40"/>
      <c r="SPJ3" s="40"/>
      <c r="SPK3" s="40"/>
      <c r="SPL3" s="40"/>
      <c r="SPM3" s="40"/>
      <c r="SPN3" s="40"/>
      <c r="SPO3" s="40"/>
      <c r="SPP3" s="40"/>
      <c r="SPQ3" s="40"/>
      <c r="SPR3" s="40"/>
      <c r="SPS3" s="40"/>
      <c r="SPT3" s="40"/>
      <c r="SPU3" s="40"/>
      <c r="SPV3" s="40"/>
      <c r="SPW3" s="40"/>
      <c r="SPX3" s="40"/>
      <c r="SPY3" s="40"/>
      <c r="SPZ3" s="40"/>
      <c r="SQA3" s="40"/>
      <c r="SQB3" s="40"/>
      <c r="SQC3" s="40"/>
      <c r="SQD3" s="40"/>
      <c r="SQE3" s="40"/>
      <c r="SQF3" s="40"/>
      <c r="SQG3" s="40"/>
      <c r="SQH3" s="40"/>
      <c r="SQI3" s="40"/>
      <c r="SQJ3" s="40"/>
      <c r="SQK3" s="40"/>
      <c r="SQL3" s="40"/>
      <c r="SQM3" s="40"/>
      <c r="SQN3" s="40"/>
      <c r="SQO3" s="40"/>
      <c r="SQP3" s="40"/>
      <c r="SQQ3" s="40"/>
      <c r="SQR3" s="40"/>
      <c r="SQS3" s="40"/>
      <c r="SQT3" s="40"/>
      <c r="SQU3" s="40"/>
      <c r="SQV3" s="40"/>
      <c r="SQW3" s="40"/>
      <c r="SQX3" s="40"/>
      <c r="SQY3" s="40"/>
      <c r="SQZ3" s="40"/>
      <c r="SRA3" s="40"/>
      <c r="SRB3" s="40"/>
      <c r="SRC3" s="40"/>
      <c r="SRD3" s="40"/>
      <c r="SRE3" s="40"/>
      <c r="SRF3" s="40"/>
      <c r="SRG3" s="40"/>
      <c r="SRH3" s="40"/>
      <c r="SRI3" s="40"/>
      <c r="SRJ3" s="40"/>
      <c r="SRK3" s="40"/>
      <c r="SRL3" s="40"/>
      <c r="SRM3" s="40"/>
      <c r="SRN3" s="40"/>
      <c r="SRO3" s="40"/>
      <c r="SRP3" s="40"/>
      <c r="SRQ3" s="40"/>
      <c r="SRR3" s="40"/>
      <c r="SRS3" s="40"/>
      <c r="SRT3" s="40"/>
      <c r="SRU3" s="40"/>
      <c r="SRV3" s="40"/>
      <c r="SRW3" s="40"/>
      <c r="SRX3" s="40"/>
      <c r="SRY3" s="40"/>
      <c r="SRZ3" s="40"/>
      <c r="SSA3" s="40"/>
      <c r="SSB3" s="40"/>
      <c r="SSC3" s="40"/>
      <c r="SSD3" s="40"/>
      <c r="SSE3" s="40"/>
      <c r="SSF3" s="40"/>
      <c r="SSG3" s="40"/>
      <c r="SSH3" s="40"/>
      <c r="SSI3" s="40"/>
      <c r="SSJ3" s="40"/>
      <c r="SSK3" s="40"/>
      <c r="SSL3" s="40"/>
      <c r="SSM3" s="40"/>
      <c r="SSN3" s="40"/>
      <c r="SSO3" s="40"/>
      <c r="SSP3" s="40"/>
      <c r="SSQ3" s="40"/>
      <c r="SSR3" s="40"/>
      <c r="SSS3" s="40"/>
      <c r="SST3" s="40"/>
      <c r="SSU3" s="40"/>
      <c r="SSV3" s="40"/>
      <c r="SSW3" s="40"/>
      <c r="SSX3" s="40"/>
      <c r="SSY3" s="40"/>
      <c r="SSZ3" s="40"/>
      <c r="STA3" s="40"/>
      <c r="STB3" s="40"/>
      <c r="STC3" s="40"/>
      <c r="STD3" s="40"/>
      <c r="STE3" s="40"/>
      <c r="STF3" s="40"/>
      <c r="STG3" s="40"/>
      <c r="STH3" s="40"/>
      <c r="STI3" s="40"/>
      <c r="STJ3" s="40"/>
      <c r="STK3" s="40"/>
      <c r="STL3" s="40"/>
      <c r="STM3" s="40"/>
      <c r="STN3" s="40"/>
      <c r="STO3" s="40"/>
      <c r="STP3" s="40"/>
      <c r="STQ3" s="40"/>
      <c r="STR3" s="40"/>
      <c r="STS3" s="40"/>
      <c r="STT3" s="40"/>
      <c r="STU3" s="40"/>
      <c r="STV3" s="40"/>
      <c r="STW3" s="40"/>
      <c r="STX3" s="40"/>
      <c r="STY3" s="40"/>
      <c r="STZ3" s="40"/>
      <c r="SUA3" s="40"/>
      <c r="SUB3" s="40"/>
      <c r="SUC3" s="40"/>
      <c r="SUD3" s="40"/>
      <c r="SUE3" s="40"/>
      <c r="SUF3" s="40"/>
      <c r="SUG3" s="40"/>
      <c r="SUH3" s="40"/>
      <c r="SUI3" s="40"/>
      <c r="SUJ3" s="40"/>
      <c r="SUK3" s="40"/>
      <c r="SUL3" s="40"/>
      <c r="SUM3" s="40"/>
      <c r="SUN3" s="40"/>
      <c r="SUO3" s="40"/>
      <c r="SUP3" s="40"/>
      <c r="SUQ3" s="40"/>
      <c r="SUR3" s="40"/>
      <c r="SUS3" s="40"/>
      <c r="SUT3" s="40"/>
      <c r="SUU3" s="40"/>
      <c r="SUV3" s="40"/>
      <c r="SUW3" s="40"/>
      <c r="SUX3" s="40"/>
      <c r="SUY3" s="40"/>
      <c r="SUZ3" s="40"/>
      <c r="SVA3" s="40"/>
      <c r="SVB3" s="40"/>
      <c r="SVC3" s="40"/>
      <c r="SVD3" s="40"/>
      <c r="SVE3" s="40"/>
      <c r="SVF3" s="40"/>
      <c r="SVG3" s="40"/>
      <c r="SVH3" s="40"/>
      <c r="SVI3" s="40"/>
      <c r="SVJ3" s="40"/>
      <c r="SVK3" s="40"/>
      <c r="SVL3" s="40"/>
      <c r="SVM3" s="40"/>
      <c r="SVN3" s="40"/>
      <c r="SVO3" s="40"/>
      <c r="SVP3" s="40"/>
      <c r="SVQ3" s="40"/>
      <c r="SVR3" s="40"/>
      <c r="SVS3" s="40"/>
      <c r="SVT3" s="40"/>
      <c r="SVU3" s="40"/>
      <c r="SVV3" s="40"/>
      <c r="SVW3" s="40"/>
      <c r="SVX3" s="40"/>
      <c r="SVY3" s="40"/>
      <c r="SVZ3" s="40"/>
      <c r="SWA3" s="40"/>
      <c r="SWB3" s="40"/>
      <c r="SWC3" s="40"/>
      <c r="SWD3" s="40"/>
      <c r="SWE3" s="40"/>
      <c r="SWF3" s="40"/>
      <c r="SWG3" s="40"/>
      <c r="SWH3" s="40"/>
      <c r="SWI3" s="40"/>
      <c r="SWJ3" s="40"/>
      <c r="SWK3" s="40"/>
      <c r="SWL3" s="40"/>
      <c r="SWM3" s="40"/>
      <c r="SWN3" s="40"/>
      <c r="SWO3" s="40"/>
      <c r="SWP3" s="40"/>
      <c r="SWQ3" s="40"/>
      <c r="SWR3" s="40"/>
      <c r="SWS3" s="40"/>
      <c r="SWT3" s="40"/>
      <c r="SWU3" s="40"/>
      <c r="SWV3" s="40"/>
      <c r="SWW3" s="40"/>
      <c r="SWX3" s="40"/>
      <c r="SWY3" s="40"/>
      <c r="SWZ3" s="40"/>
      <c r="SXA3" s="40"/>
      <c r="SXB3" s="40"/>
      <c r="SXC3" s="40"/>
      <c r="SXD3" s="40"/>
      <c r="SXE3" s="40"/>
      <c r="SXF3" s="40"/>
      <c r="SXG3" s="40"/>
      <c r="SXH3" s="40"/>
      <c r="SXI3" s="40"/>
      <c r="SXJ3" s="40"/>
      <c r="SXK3" s="40"/>
      <c r="SXL3" s="40"/>
      <c r="SXM3" s="40"/>
      <c r="SXN3" s="40"/>
      <c r="SXO3" s="40"/>
      <c r="SXP3" s="40"/>
      <c r="SXQ3" s="40"/>
      <c r="SXR3" s="40"/>
      <c r="SXS3" s="40"/>
      <c r="SXT3" s="40"/>
      <c r="SXU3" s="40"/>
      <c r="SXV3" s="40"/>
      <c r="SXW3" s="40"/>
      <c r="SXX3" s="40"/>
      <c r="SXY3" s="40"/>
      <c r="SXZ3" s="40"/>
      <c r="SYA3" s="40"/>
      <c r="SYB3" s="40"/>
      <c r="SYC3" s="40"/>
      <c r="SYD3" s="40"/>
      <c r="SYE3" s="40"/>
      <c r="SYF3" s="40"/>
      <c r="SYG3" s="40"/>
      <c r="SYH3" s="40"/>
      <c r="SYI3" s="40"/>
      <c r="SYJ3" s="40"/>
      <c r="SYK3" s="40"/>
      <c r="SYL3" s="40"/>
      <c r="SYM3" s="40"/>
      <c r="SYN3" s="40"/>
      <c r="SYO3" s="40"/>
      <c r="SYP3" s="40"/>
      <c r="SYQ3" s="40"/>
      <c r="SYR3" s="40"/>
      <c r="SYS3" s="40"/>
      <c r="SYT3" s="40"/>
      <c r="SYU3" s="40"/>
      <c r="SYV3" s="40"/>
      <c r="SYW3" s="40"/>
      <c r="SYX3" s="40"/>
      <c r="SYY3" s="40"/>
      <c r="SYZ3" s="40"/>
      <c r="SZA3" s="40"/>
      <c r="SZB3" s="40"/>
      <c r="SZC3" s="40"/>
      <c r="SZD3" s="40"/>
      <c r="SZE3" s="40"/>
      <c r="SZF3" s="40"/>
      <c r="SZG3" s="40"/>
      <c r="SZH3" s="40"/>
      <c r="SZI3" s="40"/>
      <c r="SZJ3" s="40"/>
      <c r="SZK3" s="40"/>
      <c r="SZL3" s="40"/>
      <c r="SZM3" s="40"/>
      <c r="SZN3" s="40"/>
      <c r="SZO3" s="40"/>
      <c r="SZP3" s="40"/>
      <c r="SZQ3" s="40"/>
      <c r="SZR3" s="40"/>
      <c r="SZS3" s="40"/>
      <c r="SZT3" s="40"/>
      <c r="SZU3" s="40"/>
      <c r="SZV3" s="40"/>
      <c r="SZW3" s="40"/>
      <c r="SZX3" s="40"/>
      <c r="SZY3" s="40"/>
      <c r="SZZ3" s="40"/>
      <c r="TAA3" s="40"/>
      <c r="TAB3" s="40"/>
      <c r="TAC3" s="40"/>
      <c r="TAD3" s="40"/>
      <c r="TAE3" s="40"/>
      <c r="TAF3" s="40"/>
      <c r="TAG3" s="40"/>
      <c r="TAH3" s="40"/>
      <c r="TAI3" s="40"/>
      <c r="TAJ3" s="40"/>
      <c r="TAK3" s="40"/>
      <c r="TAL3" s="40"/>
      <c r="TAM3" s="40"/>
      <c r="TAN3" s="40"/>
      <c r="TAO3" s="40"/>
      <c r="TAP3" s="40"/>
      <c r="TAQ3" s="40"/>
      <c r="TAR3" s="40"/>
      <c r="TAS3" s="40"/>
      <c r="TAT3" s="40"/>
      <c r="TAU3" s="40"/>
      <c r="TAV3" s="40"/>
      <c r="TAW3" s="40"/>
      <c r="TAX3" s="40"/>
      <c r="TAY3" s="40"/>
      <c r="TAZ3" s="40"/>
      <c r="TBA3" s="40"/>
      <c r="TBB3" s="40"/>
      <c r="TBC3" s="40"/>
      <c r="TBD3" s="40"/>
      <c r="TBE3" s="40"/>
      <c r="TBF3" s="40"/>
      <c r="TBG3" s="40"/>
      <c r="TBH3" s="40"/>
      <c r="TBI3" s="40"/>
      <c r="TBJ3" s="40"/>
      <c r="TBK3" s="40"/>
      <c r="TBL3" s="40"/>
      <c r="TBM3" s="40"/>
      <c r="TBN3" s="40"/>
      <c r="TBO3" s="40"/>
      <c r="TBP3" s="40"/>
      <c r="TBQ3" s="40"/>
      <c r="TBR3" s="40"/>
      <c r="TBS3" s="40"/>
      <c r="TBT3" s="40"/>
      <c r="TBU3" s="40"/>
      <c r="TBV3" s="40"/>
      <c r="TBW3" s="40"/>
      <c r="TBX3" s="40"/>
      <c r="TBY3" s="40"/>
      <c r="TBZ3" s="40"/>
      <c r="TCA3" s="40"/>
      <c r="TCB3" s="40"/>
      <c r="TCC3" s="40"/>
      <c r="TCD3" s="40"/>
      <c r="TCE3" s="40"/>
      <c r="TCF3" s="40"/>
      <c r="TCG3" s="40"/>
      <c r="TCH3" s="40"/>
      <c r="TCI3" s="40"/>
      <c r="TCJ3" s="40"/>
      <c r="TCK3" s="40"/>
      <c r="TCL3" s="40"/>
      <c r="TCM3" s="40"/>
      <c r="TCN3" s="40"/>
      <c r="TCO3" s="40"/>
      <c r="TCP3" s="40"/>
      <c r="TCQ3" s="40"/>
      <c r="TCR3" s="40"/>
      <c r="TCS3" s="40"/>
      <c r="TCT3" s="40"/>
      <c r="TCU3" s="40"/>
      <c r="TCV3" s="40"/>
      <c r="TCW3" s="40"/>
      <c r="TCX3" s="40"/>
      <c r="TCY3" s="40"/>
      <c r="TCZ3" s="40"/>
      <c r="TDA3" s="40"/>
      <c r="TDB3" s="40"/>
      <c r="TDC3" s="40"/>
      <c r="TDD3" s="40"/>
      <c r="TDE3" s="40"/>
      <c r="TDF3" s="40"/>
      <c r="TDG3" s="40"/>
      <c r="TDH3" s="40"/>
      <c r="TDI3" s="40"/>
      <c r="TDJ3" s="40"/>
      <c r="TDK3" s="40"/>
      <c r="TDL3" s="40"/>
      <c r="TDM3" s="40"/>
      <c r="TDN3" s="40"/>
      <c r="TDO3" s="40"/>
      <c r="TDP3" s="40"/>
      <c r="TDQ3" s="40"/>
      <c r="TDR3" s="40"/>
      <c r="TDS3" s="40"/>
      <c r="TDT3" s="40"/>
      <c r="TDU3" s="40"/>
      <c r="TDV3" s="40"/>
      <c r="TDW3" s="40"/>
      <c r="TDX3" s="40"/>
      <c r="TDY3" s="40"/>
      <c r="TDZ3" s="40"/>
      <c r="TEA3" s="40"/>
      <c r="TEB3" s="40"/>
      <c r="TEC3" s="40"/>
      <c r="TED3" s="40"/>
      <c r="TEE3" s="40"/>
      <c r="TEF3" s="40"/>
      <c r="TEG3" s="40"/>
      <c r="TEH3" s="40"/>
      <c r="TEI3" s="40"/>
      <c r="TEJ3" s="40"/>
      <c r="TEK3" s="40"/>
      <c r="TEL3" s="40"/>
      <c r="TEM3" s="40"/>
      <c r="TEN3" s="40"/>
      <c r="TEO3" s="40"/>
      <c r="TEP3" s="40"/>
      <c r="TEQ3" s="40"/>
      <c r="TER3" s="40"/>
      <c r="TES3" s="40"/>
      <c r="TET3" s="40"/>
      <c r="TEU3" s="40"/>
      <c r="TEV3" s="40"/>
      <c r="TEW3" s="40"/>
      <c r="TEX3" s="40"/>
      <c r="TEY3" s="40"/>
      <c r="TEZ3" s="40"/>
      <c r="TFA3" s="40"/>
      <c r="TFB3" s="40"/>
      <c r="TFC3" s="40"/>
      <c r="TFD3" s="40"/>
      <c r="TFE3" s="40"/>
      <c r="TFF3" s="40"/>
      <c r="TFG3" s="40"/>
      <c r="TFH3" s="40"/>
      <c r="TFI3" s="40"/>
      <c r="TFJ3" s="40"/>
      <c r="TFK3" s="40"/>
      <c r="TFL3" s="40"/>
      <c r="TFM3" s="40"/>
      <c r="TFN3" s="40"/>
      <c r="TFO3" s="40"/>
      <c r="TFP3" s="40"/>
      <c r="TFQ3" s="40"/>
      <c r="TFR3" s="40"/>
      <c r="TFS3" s="40"/>
      <c r="TFT3" s="40"/>
      <c r="TFU3" s="40"/>
      <c r="TFV3" s="40"/>
      <c r="TFW3" s="40"/>
      <c r="TFX3" s="40"/>
      <c r="TFY3" s="40"/>
      <c r="TFZ3" s="40"/>
      <c r="TGA3" s="40"/>
      <c r="TGB3" s="40"/>
      <c r="TGC3" s="40"/>
      <c r="TGD3" s="40"/>
      <c r="TGE3" s="40"/>
      <c r="TGF3" s="40"/>
      <c r="TGG3" s="40"/>
      <c r="TGH3" s="40"/>
      <c r="TGI3" s="40"/>
      <c r="TGJ3" s="40"/>
      <c r="TGK3" s="40"/>
      <c r="TGL3" s="40"/>
      <c r="TGM3" s="40"/>
      <c r="TGN3" s="40"/>
      <c r="TGO3" s="40"/>
      <c r="TGP3" s="40"/>
      <c r="TGQ3" s="40"/>
      <c r="TGR3" s="40"/>
      <c r="TGS3" s="40"/>
      <c r="TGT3" s="40"/>
      <c r="TGU3" s="40"/>
      <c r="TGV3" s="40"/>
      <c r="TGW3" s="40"/>
      <c r="TGX3" s="40"/>
      <c r="TGY3" s="40"/>
      <c r="TGZ3" s="40"/>
      <c r="THA3" s="40"/>
      <c r="THB3" s="40"/>
      <c r="THC3" s="40"/>
      <c r="THD3" s="40"/>
      <c r="THE3" s="40"/>
      <c r="THF3" s="40"/>
      <c r="THG3" s="40"/>
      <c r="THH3" s="40"/>
      <c r="THI3" s="40"/>
      <c r="THJ3" s="40"/>
      <c r="THK3" s="40"/>
      <c r="THL3" s="40"/>
      <c r="THM3" s="40"/>
      <c r="THN3" s="40"/>
      <c r="THO3" s="40"/>
      <c r="THP3" s="40"/>
      <c r="THQ3" s="40"/>
      <c r="THR3" s="40"/>
      <c r="THS3" s="40"/>
      <c r="THT3" s="40"/>
      <c r="THU3" s="40"/>
      <c r="THV3" s="40"/>
      <c r="THW3" s="40"/>
      <c r="THX3" s="40"/>
      <c r="THY3" s="40"/>
      <c r="THZ3" s="40"/>
      <c r="TIA3" s="40"/>
      <c r="TIB3" s="40"/>
      <c r="TIC3" s="40"/>
      <c r="TID3" s="40"/>
      <c r="TIE3" s="40"/>
      <c r="TIF3" s="40"/>
      <c r="TIG3" s="40"/>
      <c r="TIH3" s="40"/>
      <c r="TII3" s="40"/>
      <c r="TIJ3" s="40"/>
      <c r="TIK3" s="40"/>
      <c r="TIL3" s="40"/>
      <c r="TIM3" s="40"/>
      <c r="TIN3" s="40"/>
      <c r="TIO3" s="40"/>
      <c r="TIP3" s="40"/>
      <c r="TIQ3" s="40"/>
      <c r="TIR3" s="40"/>
      <c r="TIS3" s="40"/>
      <c r="TIT3" s="40"/>
      <c r="TIU3" s="40"/>
      <c r="TIV3" s="40"/>
      <c r="TIW3" s="40"/>
      <c r="TIX3" s="40"/>
      <c r="TIY3" s="40"/>
      <c r="TIZ3" s="40"/>
      <c r="TJA3" s="40"/>
      <c r="TJB3" s="40"/>
      <c r="TJC3" s="40"/>
      <c r="TJD3" s="40"/>
      <c r="TJE3" s="40"/>
      <c r="TJF3" s="40"/>
      <c r="TJG3" s="40"/>
      <c r="TJH3" s="40"/>
      <c r="TJI3" s="40"/>
      <c r="TJJ3" s="40"/>
      <c r="TJK3" s="40"/>
      <c r="TJL3" s="40"/>
      <c r="TJM3" s="40"/>
      <c r="TJN3" s="40"/>
      <c r="TJO3" s="40"/>
      <c r="TJP3" s="40"/>
      <c r="TJQ3" s="40"/>
      <c r="TJR3" s="40"/>
      <c r="TJS3" s="40"/>
      <c r="TJT3" s="40"/>
      <c r="TJU3" s="40"/>
      <c r="TJV3" s="40"/>
      <c r="TJW3" s="40"/>
      <c r="TJX3" s="40"/>
      <c r="TJY3" s="40"/>
      <c r="TJZ3" s="40"/>
      <c r="TKA3" s="40"/>
      <c r="TKB3" s="40"/>
      <c r="TKC3" s="40"/>
      <c r="TKD3" s="40"/>
      <c r="TKE3" s="40"/>
      <c r="TKF3" s="40"/>
      <c r="TKG3" s="40"/>
      <c r="TKH3" s="40"/>
      <c r="TKI3" s="40"/>
      <c r="TKJ3" s="40"/>
      <c r="TKK3" s="40"/>
      <c r="TKL3" s="40"/>
      <c r="TKM3" s="40"/>
      <c r="TKN3" s="40"/>
      <c r="TKO3" s="40"/>
      <c r="TKP3" s="40"/>
      <c r="TKQ3" s="40"/>
      <c r="TKR3" s="40"/>
      <c r="TKS3" s="40"/>
      <c r="TKT3" s="40"/>
      <c r="TKU3" s="40"/>
      <c r="TKV3" s="40"/>
      <c r="TKW3" s="40"/>
      <c r="TKX3" s="40"/>
      <c r="TKY3" s="40"/>
      <c r="TKZ3" s="40"/>
      <c r="TLA3" s="40"/>
      <c r="TLB3" s="40"/>
      <c r="TLC3" s="40"/>
      <c r="TLD3" s="40"/>
      <c r="TLE3" s="40"/>
      <c r="TLF3" s="40"/>
      <c r="TLG3" s="40"/>
      <c r="TLH3" s="40"/>
      <c r="TLI3" s="40"/>
      <c r="TLJ3" s="40"/>
      <c r="TLK3" s="40"/>
      <c r="TLL3" s="40"/>
      <c r="TLM3" s="40"/>
      <c r="TLN3" s="40"/>
      <c r="TLO3" s="40"/>
      <c r="TLP3" s="40"/>
      <c r="TLQ3" s="40"/>
      <c r="TLR3" s="40"/>
      <c r="TLS3" s="40"/>
      <c r="TLT3" s="40"/>
      <c r="TLU3" s="40"/>
      <c r="TLV3" s="40"/>
      <c r="TLW3" s="40"/>
      <c r="TLX3" s="40"/>
      <c r="TLY3" s="40"/>
      <c r="TLZ3" s="40"/>
      <c r="TMA3" s="40"/>
      <c r="TMB3" s="40"/>
      <c r="TMC3" s="40"/>
      <c r="TMD3" s="40"/>
      <c r="TME3" s="40"/>
      <c r="TMF3" s="40"/>
      <c r="TMG3" s="40"/>
      <c r="TMH3" s="40"/>
      <c r="TMI3" s="40"/>
      <c r="TMJ3" s="40"/>
      <c r="TMK3" s="40"/>
      <c r="TML3" s="40"/>
      <c r="TMM3" s="40"/>
      <c r="TMN3" s="40"/>
      <c r="TMO3" s="40"/>
      <c r="TMP3" s="40"/>
      <c r="TMQ3" s="40"/>
      <c r="TMR3" s="40"/>
      <c r="TMS3" s="40"/>
      <c r="TMT3" s="40"/>
      <c r="TMU3" s="40"/>
      <c r="TMV3" s="40"/>
      <c r="TMW3" s="40"/>
      <c r="TMX3" s="40"/>
      <c r="TMY3" s="40"/>
      <c r="TMZ3" s="40"/>
      <c r="TNA3" s="40"/>
      <c r="TNB3" s="40"/>
      <c r="TNC3" s="40"/>
      <c r="TND3" s="40"/>
      <c r="TNE3" s="40"/>
      <c r="TNF3" s="40"/>
      <c r="TNG3" s="40"/>
      <c r="TNH3" s="40"/>
      <c r="TNI3" s="40"/>
      <c r="TNJ3" s="40"/>
      <c r="TNK3" s="40"/>
      <c r="TNL3" s="40"/>
      <c r="TNM3" s="40"/>
      <c r="TNN3" s="40"/>
      <c r="TNO3" s="40"/>
      <c r="TNP3" s="40"/>
      <c r="TNQ3" s="40"/>
      <c r="TNR3" s="40"/>
      <c r="TNS3" s="40"/>
      <c r="TNT3" s="40"/>
      <c r="TNU3" s="40"/>
      <c r="TNV3" s="40"/>
      <c r="TNW3" s="40"/>
      <c r="TNX3" s="40"/>
      <c r="TNY3" s="40"/>
      <c r="TNZ3" s="40"/>
      <c r="TOA3" s="40"/>
      <c r="TOB3" s="40"/>
      <c r="TOC3" s="40"/>
      <c r="TOD3" s="40"/>
      <c r="TOE3" s="40"/>
      <c r="TOF3" s="40"/>
      <c r="TOG3" s="40"/>
      <c r="TOH3" s="40"/>
      <c r="TOI3" s="40"/>
      <c r="TOJ3" s="40"/>
      <c r="TOK3" s="40"/>
      <c r="TOL3" s="40"/>
      <c r="TOM3" s="40"/>
      <c r="TON3" s="40"/>
      <c r="TOO3" s="40"/>
      <c r="TOP3" s="40"/>
      <c r="TOQ3" s="40"/>
      <c r="TOR3" s="40"/>
      <c r="TOS3" s="40"/>
      <c r="TOT3" s="40"/>
      <c r="TOU3" s="40"/>
      <c r="TOV3" s="40"/>
      <c r="TOW3" s="40"/>
      <c r="TOX3" s="40"/>
      <c r="TOY3" s="40"/>
      <c r="TOZ3" s="40"/>
      <c r="TPA3" s="40"/>
      <c r="TPB3" s="40"/>
      <c r="TPC3" s="40"/>
      <c r="TPD3" s="40"/>
      <c r="TPE3" s="40"/>
      <c r="TPF3" s="40"/>
      <c r="TPG3" s="40"/>
      <c r="TPH3" s="40"/>
      <c r="TPI3" s="40"/>
      <c r="TPJ3" s="40"/>
      <c r="TPK3" s="40"/>
      <c r="TPL3" s="40"/>
      <c r="TPM3" s="40"/>
      <c r="TPN3" s="40"/>
      <c r="TPO3" s="40"/>
      <c r="TPP3" s="40"/>
      <c r="TPQ3" s="40"/>
      <c r="TPR3" s="40"/>
      <c r="TPS3" s="40"/>
      <c r="TPT3" s="40"/>
      <c r="TPU3" s="40"/>
      <c r="TPV3" s="40"/>
      <c r="TPW3" s="40"/>
      <c r="TPX3" s="40"/>
      <c r="TPY3" s="40"/>
      <c r="TPZ3" s="40"/>
      <c r="TQA3" s="40"/>
      <c r="TQB3" s="40"/>
      <c r="TQC3" s="40"/>
      <c r="TQD3" s="40"/>
      <c r="TQE3" s="40"/>
      <c r="TQF3" s="40"/>
      <c r="TQG3" s="40"/>
      <c r="TQH3" s="40"/>
      <c r="TQI3" s="40"/>
      <c r="TQJ3" s="40"/>
      <c r="TQK3" s="40"/>
      <c r="TQL3" s="40"/>
      <c r="TQM3" s="40"/>
      <c r="TQN3" s="40"/>
      <c r="TQO3" s="40"/>
      <c r="TQP3" s="40"/>
      <c r="TQQ3" s="40"/>
      <c r="TQR3" s="40"/>
      <c r="TQS3" s="40"/>
      <c r="TQT3" s="40"/>
      <c r="TQU3" s="40"/>
      <c r="TQV3" s="40"/>
      <c r="TQW3" s="40"/>
      <c r="TQX3" s="40"/>
      <c r="TQY3" s="40"/>
      <c r="TQZ3" s="40"/>
      <c r="TRA3" s="40"/>
      <c r="TRB3" s="40"/>
      <c r="TRC3" s="40"/>
      <c r="TRD3" s="40"/>
      <c r="TRE3" s="40"/>
      <c r="TRF3" s="40"/>
      <c r="TRG3" s="40"/>
      <c r="TRH3" s="40"/>
      <c r="TRI3" s="40"/>
      <c r="TRJ3" s="40"/>
      <c r="TRK3" s="40"/>
      <c r="TRL3" s="40"/>
      <c r="TRM3" s="40"/>
      <c r="TRN3" s="40"/>
      <c r="TRO3" s="40"/>
      <c r="TRP3" s="40"/>
      <c r="TRQ3" s="40"/>
      <c r="TRR3" s="40"/>
      <c r="TRS3" s="40"/>
      <c r="TRT3" s="40"/>
      <c r="TRU3" s="40"/>
      <c r="TRV3" s="40"/>
      <c r="TRW3" s="40"/>
      <c r="TRX3" s="40"/>
      <c r="TRY3" s="40"/>
      <c r="TRZ3" s="40"/>
      <c r="TSA3" s="40"/>
      <c r="TSB3" s="40"/>
      <c r="TSC3" s="40"/>
      <c r="TSD3" s="40"/>
      <c r="TSE3" s="40"/>
      <c r="TSF3" s="40"/>
      <c r="TSG3" s="40"/>
      <c r="TSH3" s="40"/>
      <c r="TSI3" s="40"/>
      <c r="TSJ3" s="40"/>
      <c r="TSK3" s="40"/>
      <c r="TSL3" s="40"/>
      <c r="TSM3" s="40"/>
      <c r="TSN3" s="40"/>
      <c r="TSO3" s="40"/>
      <c r="TSP3" s="40"/>
      <c r="TSQ3" s="40"/>
      <c r="TSR3" s="40"/>
      <c r="TSS3" s="40"/>
      <c r="TST3" s="40"/>
      <c r="TSU3" s="40"/>
      <c r="TSV3" s="40"/>
      <c r="TSW3" s="40"/>
      <c r="TSX3" s="40"/>
      <c r="TSY3" s="40"/>
      <c r="TSZ3" s="40"/>
      <c r="TTA3" s="40"/>
      <c r="TTB3" s="40"/>
      <c r="TTC3" s="40"/>
      <c r="TTD3" s="40"/>
      <c r="TTE3" s="40"/>
      <c r="TTF3" s="40"/>
      <c r="TTG3" s="40"/>
      <c r="TTH3" s="40"/>
      <c r="TTI3" s="40"/>
      <c r="TTJ3" s="40"/>
      <c r="TTK3" s="40"/>
      <c r="TTL3" s="40"/>
      <c r="TTM3" s="40"/>
      <c r="TTN3" s="40"/>
      <c r="TTO3" s="40"/>
      <c r="TTP3" s="40"/>
      <c r="TTQ3" s="40"/>
      <c r="TTR3" s="40"/>
      <c r="TTS3" s="40"/>
      <c r="TTT3" s="40"/>
      <c r="TTU3" s="40"/>
      <c r="TTV3" s="40"/>
      <c r="TTW3" s="40"/>
      <c r="TTX3" s="40"/>
      <c r="TTY3" s="40"/>
      <c r="TTZ3" s="40"/>
      <c r="TUA3" s="40"/>
      <c r="TUB3" s="40"/>
      <c r="TUC3" s="40"/>
      <c r="TUD3" s="40"/>
      <c r="TUE3" s="40"/>
      <c r="TUF3" s="40"/>
      <c r="TUG3" s="40"/>
      <c r="TUH3" s="40"/>
      <c r="TUI3" s="40"/>
      <c r="TUJ3" s="40"/>
      <c r="TUK3" s="40"/>
      <c r="TUL3" s="40"/>
      <c r="TUM3" s="40"/>
      <c r="TUN3" s="40"/>
      <c r="TUO3" s="40"/>
      <c r="TUP3" s="40"/>
      <c r="TUQ3" s="40"/>
      <c r="TUR3" s="40"/>
      <c r="TUS3" s="40"/>
      <c r="TUT3" s="40"/>
      <c r="TUU3" s="40"/>
      <c r="TUV3" s="40"/>
      <c r="TUW3" s="40"/>
      <c r="TUX3" s="40"/>
      <c r="TUY3" s="40"/>
      <c r="TUZ3" s="40"/>
      <c r="TVA3" s="40"/>
      <c r="TVB3" s="40"/>
      <c r="TVC3" s="40"/>
      <c r="TVD3" s="40"/>
      <c r="TVE3" s="40"/>
      <c r="TVF3" s="40"/>
      <c r="TVG3" s="40"/>
      <c r="TVH3" s="40"/>
      <c r="TVI3" s="40"/>
      <c r="TVJ3" s="40"/>
      <c r="TVK3" s="40"/>
      <c r="TVL3" s="40"/>
      <c r="TVM3" s="40"/>
      <c r="TVN3" s="40"/>
      <c r="TVO3" s="40"/>
      <c r="TVP3" s="40"/>
      <c r="TVQ3" s="40"/>
      <c r="TVR3" s="40"/>
      <c r="TVS3" s="40"/>
      <c r="TVT3" s="40"/>
      <c r="TVU3" s="40"/>
      <c r="TVV3" s="40"/>
      <c r="TVW3" s="40"/>
      <c r="TVX3" s="40"/>
      <c r="TVY3" s="40"/>
      <c r="TVZ3" s="40"/>
      <c r="TWA3" s="40"/>
      <c r="TWB3" s="40"/>
      <c r="TWC3" s="40"/>
      <c r="TWD3" s="40"/>
      <c r="TWE3" s="40"/>
      <c r="TWF3" s="40"/>
      <c r="TWG3" s="40"/>
      <c r="TWH3" s="40"/>
      <c r="TWI3" s="40"/>
      <c r="TWJ3" s="40"/>
      <c r="TWK3" s="40"/>
      <c r="TWL3" s="40"/>
      <c r="TWM3" s="40"/>
      <c r="TWN3" s="40"/>
      <c r="TWO3" s="40"/>
      <c r="TWP3" s="40"/>
      <c r="TWQ3" s="40"/>
      <c r="TWR3" s="40"/>
      <c r="TWS3" s="40"/>
      <c r="TWT3" s="40"/>
      <c r="TWU3" s="40"/>
      <c r="TWV3" s="40"/>
      <c r="TWW3" s="40"/>
      <c r="TWX3" s="40"/>
      <c r="TWY3" s="40"/>
      <c r="TWZ3" s="40"/>
      <c r="TXA3" s="40"/>
      <c r="TXB3" s="40"/>
      <c r="TXC3" s="40"/>
      <c r="TXD3" s="40"/>
      <c r="TXE3" s="40"/>
      <c r="TXF3" s="40"/>
      <c r="TXG3" s="40"/>
      <c r="TXH3" s="40"/>
      <c r="TXI3" s="40"/>
      <c r="TXJ3" s="40"/>
      <c r="TXK3" s="40"/>
      <c r="TXL3" s="40"/>
      <c r="TXM3" s="40"/>
      <c r="TXN3" s="40"/>
      <c r="TXO3" s="40"/>
      <c r="TXP3" s="40"/>
      <c r="TXQ3" s="40"/>
      <c r="TXR3" s="40"/>
      <c r="TXS3" s="40"/>
      <c r="TXT3" s="40"/>
      <c r="TXU3" s="40"/>
      <c r="TXV3" s="40"/>
      <c r="TXW3" s="40"/>
      <c r="TXX3" s="40"/>
      <c r="TXY3" s="40"/>
      <c r="TXZ3" s="40"/>
      <c r="TYA3" s="40"/>
      <c r="TYB3" s="40"/>
      <c r="TYC3" s="40"/>
      <c r="TYD3" s="40"/>
      <c r="TYE3" s="40"/>
      <c r="TYF3" s="40"/>
      <c r="TYG3" s="40"/>
      <c r="TYH3" s="40"/>
      <c r="TYI3" s="40"/>
      <c r="TYJ3" s="40"/>
      <c r="TYK3" s="40"/>
      <c r="TYL3" s="40"/>
      <c r="TYM3" s="40"/>
      <c r="TYN3" s="40"/>
      <c r="TYO3" s="40"/>
      <c r="TYP3" s="40"/>
      <c r="TYQ3" s="40"/>
      <c r="TYR3" s="40"/>
      <c r="TYS3" s="40"/>
      <c r="TYT3" s="40"/>
      <c r="TYU3" s="40"/>
      <c r="TYV3" s="40"/>
      <c r="TYW3" s="40"/>
      <c r="TYX3" s="40"/>
      <c r="TYY3" s="40"/>
      <c r="TYZ3" s="40"/>
      <c r="TZA3" s="40"/>
      <c r="TZB3" s="40"/>
      <c r="TZC3" s="40"/>
      <c r="TZD3" s="40"/>
      <c r="TZE3" s="40"/>
      <c r="TZF3" s="40"/>
      <c r="TZG3" s="40"/>
      <c r="TZH3" s="40"/>
      <c r="TZI3" s="40"/>
      <c r="TZJ3" s="40"/>
      <c r="TZK3" s="40"/>
      <c r="TZL3" s="40"/>
      <c r="TZM3" s="40"/>
      <c r="TZN3" s="40"/>
      <c r="TZO3" s="40"/>
      <c r="TZP3" s="40"/>
      <c r="TZQ3" s="40"/>
      <c r="TZR3" s="40"/>
      <c r="TZS3" s="40"/>
      <c r="TZT3" s="40"/>
      <c r="TZU3" s="40"/>
      <c r="TZV3" s="40"/>
      <c r="TZW3" s="40"/>
      <c r="TZX3" s="40"/>
      <c r="TZY3" s="40"/>
      <c r="TZZ3" s="40"/>
      <c r="UAA3" s="40"/>
      <c r="UAB3" s="40"/>
      <c r="UAC3" s="40"/>
      <c r="UAD3" s="40"/>
      <c r="UAE3" s="40"/>
      <c r="UAF3" s="40"/>
      <c r="UAG3" s="40"/>
      <c r="UAH3" s="40"/>
      <c r="UAI3" s="40"/>
      <c r="UAJ3" s="40"/>
      <c r="UAK3" s="40"/>
      <c r="UAL3" s="40"/>
      <c r="UAM3" s="40"/>
      <c r="UAN3" s="40"/>
      <c r="UAO3" s="40"/>
      <c r="UAP3" s="40"/>
      <c r="UAQ3" s="40"/>
      <c r="UAR3" s="40"/>
      <c r="UAS3" s="40"/>
      <c r="UAT3" s="40"/>
      <c r="UAU3" s="40"/>
      <c r="UAV3" s="40"/>
      <c r="UAW3" s="40"/>
      <c r="UAX3" s="40"/>
      <c r="UAY3" s="40"/>
      <c r="UAZ3" s="40"/>
      <c r="UBA3" s="40"/>
      <c r="UBB3" s="40"/>
      <c r="UBC3" s="40"/>
      <c r="UBD3" s="40"/>
      <c r="UBE3" s="40"/>
      <c r="UBF3" s="40"/>
      <c r="UBG3" s="40"/>
      <c r="UBH3" s="40"/>
      <c r="UBI3" s="40"/>
      <c r="UBJ3" s="40"/>
      <c r="UBK3" s="40"/>
      <c r="UBL3" s="40"/>
      <c r="UBM3" s="40"/>
      <c r="UBN3" s="40"/>
      <c r="UBO3" s="40"/>
      <c r="UBP3" s="40"/>
      <c r="UBQ3" s="40"/>
      <c r="UBR3" s="40"/>
      <c r="UBS3" s="40"/>
      <c r="UBT3" s="40"/>
      <c r="UBU3" s="40"/>
      <c r="UBV3" s="40"/>
      <c r="UBW3" s="40"/>
      <c r="UBX3" s="40"/>
      <c r="UBY3" s="40"/>
      <c r="UBZ3" s="40"/>
      <c r="UCA3" s="40"/>
      <c r="UCB3" s="40"/>
      <c r="UCC3" s="40"/>
      <c r="UCD3" s="40"/>
      <c r="UCE3" s="40"/>
      <c r="UCF3" s="40"/>
      <c r="UCG3" s="40"/>
      <c r="UCH3" s="40"/>
      <c r="UCI3" s="40"/>
      <c r="UCJ3" s="40"/>
      <c r="UCK3" s="40"/>
      <c r="UCL3" s="40"/>
      <c r="UCM3" s="40"/>
      <c r="UCN3" s="40"/>
      <c r="UCO3" s="40"/>
      <c r="UCP3" s="40"/>
      <c r="UCQ3" s="40"/>
      <c r="UCR3" s="40"/>
      <c r="UCS3" s="40"/>
      <c r="UCT3" s="40"/>
      <c r="UCU3" s="40"/>
      <c r="UCV3" s="40"/>
      <c r="UCW3" s="40"/>
      <c r="UCX3" s="40"/>
      <c r="UCY3" s="40"/>
      <c r="UCZ3" s="40"/>
      <c r="UDA3" s="40"/>
      <c r="UDB3" s="40"/>
      <c r="UDC3" s="40"/>
      <c r="UDD3" s="40"/>
      <c r="UDE3" s="40"/>
      <c r="UDF3" s="40"/>
      <c r="UDG3" s="40"/>
      <c r="UDH3" s="40"/>
      <c r="UDI3" s="40"/>
      <c r="UDJ3" s="40"/>
      <c r="UDK3" s="40"/>
      <c r="UDL3" s="40"/>
      <c r="UDM3" s="40"/>
      <c r="UDN3" s="40"/>
      <c r="UDO3" s="40"/>
      <c r="UDP3" s="40"/>
      <c r="UDQ3" s="40"/>
      <c r="UDR3" s="40"/>
      <c r="UDS3" s="40"/>
      <c r="UDT3" s="40"/>
      <c r="UDU3" s="40"/>
      <c r="UDV3" s="40"/>
      <c r="UDW3" s="40"/>
      <c r="UDX3" s="40"/>
      <c r="UDY3" s="40"/>
      <c r="UDZ3" s="40"/>
      <c r="UEA3" s="40"/>
      <c r="UEB3" s="40"/>
      <c r="UEC3" s="40"/>
      <c r="UED3" s="40"/>
      <c r="UEE3" s="40"/>
      <c r="UEF3" s="40"/>
      <c r="UEG3" s="40"/>
      <c r="UEH3" s="40"/>
      <c r="UEI3" s="40"/>
      <c r="UEJ3" s="40"/>
      <c r="UEK3" s="40"/>
      <c r="UEL3" s="40"/>
      <c r="UEM3" s="40"/>
      <c r="UEN3" s="40"/>
      <c r="UEO3" s="40"/>
      <c r="UEP3" s="40"/>
      <c r="UEQ3" s="40"/>
      <c r="UER3" s="40"/>
      <c r="UES3" s="40"/>
      <c r="UET3" s="40"/>
      <c r="UEU3" s="40"/>
      <c r="UEV3" s="40"/>
      <c r="UEW3" s="40"/>
      <c r="UEX3" s="40"/>
      <c r="UEY3" s="40"/>
      <c r="UEZ3" s="40"/>
      <c r="UFA3" s="40"/>
      <c r="UFB3" s="40"/>
      <c r="UFC3" s="40"/>
      <c r="UFD3" s="40"/>
      <c r="UFE3" s="40"/>
      <c r="UFF3" s="40"/>
      <c r="UFG3" s="40"/>
      <c r="UFH3" s="40"/>
      <c r="UFI3" s="40"/>
      <c r="UFJ3" s="40"/>
      <c r="UFK3" s="40"/>
      <c r="UFL3" s="40"/>
      <c r="UFM3" s="40"/>
      <c r="UFN3" s="40"/>
      <c r="UFO3" s="40"/>
      <c r="UFP3" s="40"/>
      <c r="UFQ3" s="40"/>
      <c r="UFR3" s="40"/>
      <c r="UFS3" s="40"/>
      <c r="UFT3" s="40"/>
      <c r="UFU3" s="40"/>
      <c r="UFV3" s="40"/>
      <c r="UFW3" s="40"/>
      <c r="UFX3" s="40"/>
      <c r="UFY3" s="40"/>
      <c r="UFZ3" s="40"/>
      <c r="UGA3" s="40"/>
      <c r="UGB3" s="40"/>
      <c r="UGC3" s="40"/>
      <c r="UGD3" s="40"/>
      <c r="UGE3" s="40"/>
      <c r="UGF3" s="40"/>
      <c r="UGG3" s="40"/>
      <c r="UGH3" s="40"/>
      <c r="UGI3" s="40"/>
      <c r="UGJ3" s="40"/>
      <c r="UGK3" s="40"/>
      <c r="UGL3" s="40"/>
      <c r="UGM3" s="40"/>
      <c r="UGN3" s="40"/>
      <c r="UGO3" s="40"/>
      <c r="UGP3" s="40"/>
      <c r="UGQ3" s="40"/>
      <c r="UGR3" s="40"/>
      <c r="UGS3" s="40"/>
      <c r="UGT3" s="40"/>
      <c r="UGU3" s="40"/>
      <c r="UGV3" s="40"/>
      <c r="UGW3" s="40"/>
      <c r="UGX3" s="40"/>
      <c r="UGY3" s="40"/>
      <c r="UGZ3" s="40"/>
      <c r="UHA3" s="40"/>
      <c r="UHB3" s="40"/>
      <c r="UHC3" s="40"/>
      <c r="UHD3" s="40"/>
      <c r="UHE3" s="40"/>
      <c r="UHF3" s="40"/>
      <c r="UHG3" s="40"/>
      <c r="UHH3" s="40"/>
      <c r="UHI3" s="40"/>
      <c r="UHJ3" s="40"/>
      <c r="UHK3" s="40"/>
      <c r="UHL3" s="40"/>
      <c r="UHM3" s="40"/>
      <c r="UHN3" s="40"/>
      <c r="UHO3" s="40"/>
      <c r="UHP3" s="40"/>
      <c r="UHQ3" s="40"/>
      <c r="UHR3" s="40"/>
      <c r="UHS3" s="40"/>
      <c r="UHT3" s="40"/>
      <c r="UHU3" s="40"/>
      <c r="UHV3" s="40"/>
      <c r="UHW3" s="40"/>
      <c r="UHX3" s="40"/>
      <c r="UHY3" s="40"/>
      <c r="UHZ3" s="40"/>
      <c r="UIA3" s="40"/>
      <c r="UIB3" s="40"/>
      <c r="UIC3" s="40"/>
      <c r="UID3" s="40"/>
      <c r="UIE3" s="40"/>
      <c r="UIF3" s="40"/>
      <c r="UIG3" s="40"/>
      <c r="UIH3" s="40"/>
      <c r="UII3" s="40"/>
      <c r="UIJ3" s="40"/>
      <c r="UIK3" s="40"/>
      <c r="UIL3" s="40"/>
      <c r="UIM3" s="40"/>
      <c r="UIN3" s="40"/>
      <c r="UIO3" s="40"/>
      <c r="UIP3" s="40"/>
      <c r="UIQ3" s="40"/>
      <c r="UIR3" s="40"/>
      <c r="UIS3" s="40"/>
      <c r="UIT3" s="40"/>
      <c r="UIU3" s="40"/>
      <c r="UIV3" s="40"/>
      <c r="UIW3" s="40"/>
      <c r="UIX3" s="40"/>
      <c r="UIY3" s="40"/>
      <c r="UIZ3" s="40"/>
      <c r="UJA3" s="40"/>
      <c r="UJB3" s="40"/>
      <c r="UJC3" s="40"/>
      <c r="UJD3" s="40"/>
      <c r="UJE3" s="40"/>
      <c r="UJF3" s="40"/>
      <c r="UJG3" s="40"/>
      <c r="UJH3" s="40"/>
      <c r="UJI3" s="40"/>
      <c r="UJJ3" s="40"/>
      <c r="UJK3" s="40"/>
      <c r="UJL3" s="40"/>
      <c r="UJM3" s="40"/>
      <c r="UJN3" s="40"/>
      <c r="UJO3" s="40"/>
      <c r="UJP3" s="40"/>
      <c r="UJQ3" s="40"/>
      <c r="UJR3" s="40"/>
      <c r="UJS3" s="40"/>
      <c r="UJT3" s="40"/>
      <c r="UJU3" s="40"/>
      <c r="UJV3" s="40"/>
      <c r="UJW3" s="40"/>
      <c r="UJX3" s="40"/>
      <c r="UJY3" s="40"/>
      <c r="UJZ3" s="40"/>
      <c r="UKA3" s="40"/>
      <c r="UKB3" s="40"/>
      <c r="UKC3" s="40"/>
      <c r="UKD3" s="40"/>
      <c r="UKE3" s="40"/>
      <c r="UKF3" s="40"/>
      <c r="UKG3" s="40"/>
      <c r="UKH3" s="40"/>
      <c r="UKI3" s="40"/>
      <c r="UKJ3" s="40"/>
      <c r="UKK3" s="40"/>
      <c r="UKL3" s="40"/>
      <c r="UKM3" s="40"/>
      <c r="UKN3" s="40"/>
      <c r="UKO3" s="40"/>
      <c r="UKP3" s="40"/>
      <c r="UKQ3" s="40"/>
      <c r="UKR3" s="40"/>
      <c r="UKS3" s="40"/>
      <c r="UKT3" s="40"/>
      <c r="UKU3" s="40"/>
      <c r="UKV3" s="40"/>
      <c r="UKW3" s="40"/>
      <c r="UKX3" s="40"/>
      <c r="UKY3" s="40"/>
      <c r="UKZ3" s="40"/>
      <c r="ULA3" s="40"/>
      <c r="ULB3" s="40"/>
      <c r="ULC3" s="40"/>
      <c r="ULD3" s="40"/>
      <c r="ULE3" s="40"/>
      <c r="ULF3" s="40"/>
      <c r="ULG3" s="40"/>
      <c r="ULH3" s="40"/>
      <c r="ULI3" s="40"/>
      <c r="ULJ3" s="40"/>
      <c r="ULK3" s="40"/>
      <c r="ULL3" s="40"/>
      <c r="ULM3" s="40"/>
      <c r="ULN3" s="40"/>
      <c r="ULO3" s="40"/>
      <c r="ULP3" s="40"/>
      <c r="ULQ3" s="40"/>
      <c r="ULR3" s="40"/>
      <c r="ULS3" s="40"/>
      <c r="ULT3" s="40"/>
      <c r="ULU3" s="40"/>
      <c r="ULV3" s="40"/>
      <c r="ULW3" s="40"/>
      <c r="ULX3" s="40"/>
      <c r="ULY3" s="40"/>
      <c r="ULZ3" s="40"/>
      <c r="UMA3" s="40"/>
      <c r="UMB3" s="40"/>
      <c r="UMC3" s="40"/>
      <c r="UMD3" s="40"/>
      <c r="UME3" s="40"/>
      <c r="UMF3" s="40"/>
      <c r="UMG3" s="40"/>
      <c r="UMH3" s="40"/>
      <c r="UMI3" s="40"/>
      <c r="UMJ3" s="40"/>
      <c r="UMK3" s="40"/>
      <c r="UML3" s="40"/>
      <c r="UMM3" s="40"/>
      <c r="UMN3" s="40"/>
      <c r="UMO3" s="40"/>
      <c r="UMP3" s="40"/>
      <c r="UMQ3" s="40"/>
      <c r="UMR3" s="40"/>
      <c r="UMS3" s="40"/>
      <c r="UMT3" s="40"/>
      <c r="UMU3" s="40"/>
      <c r="UMV3" s="40"/>
      <c r="UMW3" s="40"/>
      <c r="UMX3" s="40"/>
      <c r="UMY3" s="40"/>
      <c r="UMZ3" s="40"/>
      <c r="UNA3" s="40"/>
      <c r="UNB3" s="40"/>
      <c r="UNC3" s="40"/>
      <c r="UND3" s="40"/>
      <c r="UNE3" s="40"/>
      <c r="UNF3" s="40"/>
      <c r="UNG3" s="40"/>
      <c r="UNH3" s="40"/>
      <c r="UNI3" s="40"/>
      <c r="UNJ3" s="40"/>
      <c r="UNK3" s="40"/>
      <c r="UNL3" s="40"/>
      <c r="UNM3" s="40"/>
      <c r="UNN3" s="40"/>
      <c r="UNO3" s="40"/>
      <c r="UNP3" s="40"/>
      <c r="UNQ3" s="40"/>
      <c r="UNR3" s="40"/>
      <c r="UNS3" s="40"/>
      <c r="UNT3" s="40"/>
      <c r="UNU3" s="40"/>
      <c r="UNV3" s="40"/>
      <c r="UNW3" s="40"/>
      <c r="UNX3" s="40"/>
      <c r="UNY3" s="40"/>
      <c r="UNZ3" s="40"/>
      <c r="UOA3" s="40"/>
      <c r="UOB3" s="40"/>
      <c r="UOC3" s="40"/>
      <c r="UOD3" s="40"/>
      <c r="UOE3" s="40"/>
      <c r="UOF3" s="40"/>
      <c r="UOG3" s="40"/>
      <c r="UOH3" s="40"/>
      <c r="UOI3" s="40"/>
      <c r="UOJ3" s="40"/>
      <c r="UOK3" s="40"/>
      <c r="UOL3" s="40"/>
      <c r="UOM3" s="40"/>
      <c r="UON3" s="40"/>
      <c r="UOO3" s="40"/>
      <c r="UOP3" s="40"/>
      <c r="UOQ3" s="40"/>
      <c r="UOR3" s="40"/>
      <c r="UOS3" s="40"/>
      <c r="UOT3" s="40"/>
      <c r="UOU3" s="40"/>
      <c r="UOV3" s="40"/>
      <c r="UOW3" s="40"/>
      <c r="UOX3" s="40"/>
      <c r="UOY3" s="40"/>
      <c r="UOZ3" s="40"/>
      <c r="UPA3" s="40"/>
      <c r="UPB3" s="40"/>
      <c r="UPC3" s="40"/>
      <c r="UPD3" s="40"/>
      <c r="UPE3" s="40"/>
      <c r="UPF3" s="40"/>
      <c r="UPG3" s="40"/>
      <c r="UPH3" s="40"/>
      <c r="UPI3" s="40"/>
      <c r="UPJ3" s="40"/>
      <c r="UPK3" s="40"/>
      <c r="UPL3" s="40"/>
      <c r="UPM3" s="40"/>
      <c r="UPN3" s="40"/>
      <c r="UPO3" s="40"/>
      <c r="UPP3" s="40"/>
      <c r="UPQ3" s="40"/>
      <c r="UPR3" s="40"/>
      <c r="UPS3" s="40"/>
      <c r="UPT3" s="40"/>
      <c r="UPU3" s="40"/>
      <c r="UPV3" s="40"/>
      <c r="UPW3" s="40"/>
      <c r="UPX3" s="40"/>
      <c r="UPY3" s="40"/>
      <c r="UPZ3" s="40"/>
      <c r="UQA3" s="40"/>
      <c r="UQB3" s="40"/>
      <c r="UQC3" s="40"/>
      <c r="UQD3" s="40"/>
      <c r="UQE3" s="40"/>
      <c r="UQF3" s="40"/>
      <c r="UQG3" s="40"/>
      <c r="UQH3" s="40"/>
      <c r="UQI3" s="40"/>
      <c r="UQJ3" s="40"/>
      <c r="UQK3" s="40"/>
      <c r="UQL3" s="40"/>
      <c r="UQM3" s="40"/>
      <c r="UQN3" s="40"/>
      <c r="UQO3" s="40"/>
      <c r="UQP3" s="40"/>
      <c r="UQQ3" s="40"/>
      <c r="UQR3" s="40"/>
      <c r="UQS3" s="40"/>
      <c r="UQT3" s="40"/>
      <c r="UQU3" s="40"/>
      <c r="UQV3" s="40"/>
      <c r="UQW3" s="40"/>
      <c r="UQX3" s="40"/>
      <c r="UQY3" s="40"/>
      <c r="UQZ3" s="40"/>
      <c r="URA3" s="40"/>
      <c r="URB3" s="40"/>
      <c r="URC3" s="40"/>
      <c r="URD3" s="40"/>
      <c r="URE3" s="40"/>
      <c r="URF3" s="40"/>
      <c r="URG3" s="40"/>
      <c r="URH3" s="40"/>
      <c r="URI3" s="40"/>
      <c r="URJ3" s="40"/>
      <c r="URK3" s="40"/>
      <c r="URL3" s="40"/>
      <c r="URM3" s="40"/>
      <c r="URN3" s="40"/>
      <c r="URO3" s="40"/>
      <c r="URP3" s="40"/>
      <c r="URQ3" s="40"/>
      <c r="URR3" s="40"/>
      <c r="URS3" s="40"/>
      <c r="URT3" s="40"/>
      <c r="URU3" s="40"/>
      <c r="URV3" s="40"/>
      <c r="URW3" s="40"/>
      <c r="URX3" s="40"/>
      <c r="URY3" s="40"/>
      <c r="URZ3" s="40"/>
      <c r="USA3" s="40"/>
      <c r="USB3" s="40"/>
      <c r="USC3" s="40"/>
      <c r="USD3" s="40"/>
      <c r="USE3" s="40"/>
      <c r="USF3" s="40"/>
      <c r="USG3" s="40"/>
      <c r="USH3" s="40"/>
      <c r="USI3" s="40"/>
      <c r="USJ3" s="40"/>
      <c r="USK3" s="40"/>
      <c r="USL3" s="40"/>
      <c r="USM3" s="40"/>
      <c r="USN3" s="40"/>
      <c r="USO3" s="40"/>
      <c r="USP3" s="40"/>
      <c r="USQ3" s="40"/>
      <c r="USR3" s="40"/>
      <c r="USS3" s="40"/>
      <c r="UST3" s="40"/>
      <c r="USU3" s="40"/>
      <c r="USV3" s="40"/>
      <c r="USW3" s="40"/>
      <c r="USX3" s="40"/>
      <c r="USY3" s="40"/>
      <c r="USZ3" s="40"/>
      <c r="UTA3" s="40"/>
      <c r="UTB3" s="40"/>
      <c r="UTC3" s="40"/>
      <c r="UTD3" s="40"/>
      <c r="UTE3" s="40"/>
      <c r="UTF3" s="40"/>
      <c r="UTG3" s="40"/>
      <c r="UTH3" s="40"/>
      <c r="UTI3" s="40"/>
      <c r="UTJ3" s="40"/>
      <c r="UTK3" s="40"/>
      <c r="UTL3" s="40"/>
      <c r="UTM3" s="40"/>
      <c r="UTN3" s="40"/>
      <c r="UTO3" s="40"/>
      <c r="UTP3" s="40"/>
      <c r="UTQ3" s="40"/>
      <c r="UTR3" s="40"/>
      <c r="UTS3" s="40"/>
      <c r="UTT3" s="40"/>
      <c r="UTU3" s="40"/>
      <c r="UTV3" s="40"/>
      <c r="UTW3" s="40"/>
      <c r="UTX3" s="40"/>
      <c r="UTY3" s="40"/>
      <c r="UTZ3" s="40"/>
      <c r="UUA3" s="40"/>
      <c r="UUB3" s="40"/>
      <c r="UUC3" s="40"/>
      <c r="UUD3" s="40"/>
      <c r="UUE3" s="40"/>
      <c r="UUF3" s="40"/>
      <c r="UUG3" s="40"/>
      <c r="UUH3" s="40"/>
      <c r="UUI3" s="40"/>
      <c r="UUJ3" s="40"/>
      <c r="UUK3" s="40"/>
      <c r="UUL3" s="40"/>
      <c r="UUM3" s="40"/>
      <c r="UUN3" s="40"/>
      <c r="UUO3" s="40"/>
      <c r="UUP3" s="40"/>
      <c r="UUQ3" s="40"/>
      <c r="UUR3" s="40"/>
      <c r="UUS3" s="40"/>
      <c r="UUT3" s="40"/>
      <c r="UUU3" s="40"/>
      <c r="UUV3" s="40"/>
      <c r="UUW3" s="40"/>
      <c r="UUX3" s="40"/>
      <c r="UUY3" s="40"/>
      <c r="UUZ3" s="40"/>
      <c r="UVA3" s="40"/>
      <c r="UVB3" s="40"/>
      <c r="UVC3" s="40"/>
      <c r="UVD3" s="40"/>
      <c r="UVE3" s="40"/>
      <c r="UVF3" s="40"/>
      <c r="UVG3" s="40"/>
      <c r="UVH3" s="40"/>
      <c r="UVI3" s="40"/>
      <c r="UVJ3" s="40"/>
      <c r="UVK3" s="40"/>
      <c r="UVL3" s="40"/>
      <c r="UVM3" s="40"/>
      <c r="UVN3" s="40"/>
      <c r="UVO3" s="40"/>
      <c r="UVP3" s="40"/>
      <c r="UVQ3" s="40"/>
      <c r="UVR3" s="40"/>
      <c r="UVS3" s="40"/>
      <c r="UVT3" s="40"/>
      <c r="UVU3" s="40"/>
      <c r="UVV3" s="40"/>
      <c r="UVW3" s="40"/>
      <c r="UVX3" s="40"/>
      <c r="UVY3" s="40"/>
      <c r="UVZ3" s="40"/>
      <c r="UWA3" s="40"/>
      <c r="UWB3" s="40"/>
      <c r="UWC3" s="40"/>
      <c r="UWD3" s="40"/>
      <c r="UWE3" s="40"/>
      <c r="UWF3" s="40"/>
      <c r="UWG3" s="40"/>
      <c r="UWH3" s="40"/>
      <c r="UWI3" s="40"/>
      <c r="UWJ3" s="40"/>
      <c r="UWK3" s="40"/>
      <c r="UWL3" s="40"/>
      <c r="UWM3" s="40"/>
      <c r="UWN3" s="40"/>
      <c r="UWO3" s="40"/>
      <c r="UWP3" s="40"/>
      <c r="UWQ3" s="40"/>
      <c r="UWR3" s="40"/>
      <c r="UWS3" s="40"/>
      <c r="UWT3" s="40"/>
      <c r="UWU3" s="40"/>
      <c r="UWV3" s="40"/>
      <c r="UWW3" s="40"/>
      <c r="UWX3" s="40"/>
      <c r="UWY3" s="40"/>
      <c r="UWZ3" s="40"/>
      <c r="UXA3" s="40"/>
      <c r="UXB3" s="40"/>
      <c r="UXC3" s="40"/>
      <c r="UXD3" s="40"/>
      <c r="UXE3" s="40"/>
      <c r="UXF3" s="40"/>
      <c r="UXG3" s="40"/>
      <c r="UXH3" s="40"/>
      <c r="UXI3" s="40"/>
      <c r="UXJ3" s="40"/>
      <c r="UXK3" s="40"/>
      <c r="UXL3" s="40"/>
      <c r="UXM3" s="40"/>
      <c r="UXN3" s="40"/>
      <c r="UXO3" s="40"/>
      <c r="UXP3" s="40"/>
      <c r="UXQ3" s="40"/>
      <c r="UXR3" s="40"/>
      <c r="UXS3" s="40"/>
      <c r="UXT3" s="40"/>
      <c r="UXU3" s="40"/>
      <c r="UXV3" s="40"/>
      <c r="UXW3" s="40"/>
      <c r="UXX3" s="40"/>
      <c r="UXY3" s="40"/>
      <c r="UXZ3" s="40"/>
      <c r="UYA3" s="40"/>
      <c r="UYB3" s="40"/>
      <c r="UYC3" s="40"/>
      <c r="UYD3" s="40"/>
      <c r="UYE3" s="40"/>
      <c r="UYF3" s="40"/>
      <c r="UYG3" s="40"/>
      <c r="UYH3" s="40"/>
      <c r="UYI3" s="40"/>
      <c r="UYJ3" s="40"/>
      <c r="UYK3" s="40"/>
      <c r="UYL3" s="40"/>
      <c r="UYM3" s="40"/>
      <c r="UYN3" s="40"/>
      <c r="UYO3" s="40"/>
      <c r="UYP3" s="40"/>
      <c r="UYQ3" s="40"/>
      <c r="UYR3" s="40"/>
      <c r="UYS3" s="40"/>
      <c r="UYT3" s="40"/>
      <c r="UYU3" s="40"/>
      <c r="UYV3" s="40"/>
      <c r="UYW3" s="40"/>
      <c r="UYX3" s="40"/>
      <c r="UYY3" s="40"/>
      <c r="UYZ3" s="40"/>
      <c r="UZA3" s="40"/>
      <c r="UZB3" s="40"/>
      <c r="UZC3" s="40"/>
      <c r="UZD3" s="40"/>
      <c r="UZE3" s="40"/>
      <c r="UZF3" s="40"/>
      <c r="UZG3" s="40"/>
      <c r="UZH3" s="40"/>
      <c r="UZI3" s="40"/>
      <c r="UZJ3" s="40"/>
      <c r="UZK3" s="40"/>
      <c r="UZL3" s="40"/>
      <c r="UZM3" s="40"/>
      <c r="UZN3" s="40"/>
      <c r="UZO3" s="40"/>
      <c r="UZP3" s="40"/>
      <c r="UZQ3" s="40"/>
      <c r="UZR3" s="40"/>
      <c r="UZS3" s="40"/>
      <c r="UZT3" s="40"/>
      <c r="UZU3" s="40"/>
      <c r="UZV3" s="40"/>
      <c r="UZW3" s="40"/>
      <c r="UZX3" s="40"/>
      <c r="UZY3" s="40"/>
      <c r="UZZ3" s="40"/>
      <c r="VAA3" s="40"/>
      <c r="VAB3" s="40"/>
      <c r="VAC3" s="40"/>
      <c r="VAD3" s="40"/>
      <c r="VAE3" s="40"/>
      <c r="VAF3" s="40"/>
      <c r="VAG3" s="40"/>
      <c r="VAH3" s="40"/>
      <c r="VAI3" s="40"/>
      <c r="VAJ3" s="40"/>
      <c r="VAK3" s="40"/>
      <c r="VAL3" s="40"/>
      <c r="VAM3" s="40"/>
      <c r="VAN3" s="40"/>
      <c r="VAO3" s="40"/>
      <c r="VAP3" s="40"/>
      <c r="VAQ3" s="40"/>
      <c r="VAR3" s="40"/>
      <c r="VAS3" s="40"/>
      <c r="VAT3" s="40"/>
      <c r="VAU3" s="40"/>
      <c r="VAV3" s="40"/>
      <c r="VAW3" s="40"/>
      <c r="VAX3" s="40"/>
      <c r="VAY3" s="40"/>
      <c r="VAZ3" s="40"/>
      <c r="VBA3" s="40"/>
      <c r="VBB3" s="40"/>
      <c r="VBC3" s="40"/>
      <c r="VBD3" s="40"/>
      <c r="VBE3" s="40"/>
      <c r="VBF3" s="40"/>
      <c r="VBG3" s="40"/>
      <c r="VBH3" s="40"/>
      <c r="VBI3" s="40"/>
      <c r="VBJ3" s="40"/>
      <c r="VBK3" s="40"/>
      <c r="VBL3" s="40"/>
      <c r="VBM3" s="40"/>
      <c r="VBN3" s="40"/>
      <c r="VBO3" s="40"/>
      <c r="VBP3" s="40"/>
      <c r="VBQ3" s="40"/>
      <c r="VBR3" s="40"/>
      <c r="VBS3" s="40"/>
      <c r="VBT3" s="40"/>
      <c r="VBU3" s="40"/>
      <c r="VBV3" s="40"/>
      <c r="VBW3" s="40"/>
      <c r="VBX3" s="40"/>
      <c r="VBY3" s="40"/>
      <c r="VBZ3" s="40"/>
      <c r="VCA3" s="40"/>
      <c r="VCB3" s="40"/>
      <c r="VCC3" s="40"/>
      <c r="VCD3" s="40"/>
      <c r="VCE3" s="40"/>
      <c r="VCF3" s="40"/>
      <c r="VCG3" s="40"/>
      <c r="VCH3" s="40"/>
      <c r="VCI3" s="40"/>
      <c r="VCJ3" s="40"/>
      <c r="VCK3" s="40"/>
      <c r="VCL3" s="40"/>
      <c r="VCM3" s="40"/>
      <c r="VCN3" s="40"/>
      <c r="VCO3" s="40"/>
      <c r="VCP3" s="40"/>
      <c r="VCQ3" s="40"/>
      <c r="VCR3" s="40"/>
      <c r="VCS3" s="40"/>
      <c r="VCT3" s="40"/>
      <c r="VCU3" s="40"/>
      <c r="VCV3" s="40"/>
      <c r="VCW3" s="40"/>
      <c r="VCX3" s="40"/>
      <c r="VCY3" s="40"/>
      <c r="VCZ3" s="40"/>
      <c r="VDA3" s="40"/>
      <c r="VDB3" s="40"/>
      <c r="VDC3" s="40"/>
      <c r="VDD3" s="40"/>
      <c r="VDE3" s="40"/>
      <c r="VDF3" s="40"/>
      <c r="VDG3" s="40"/>
      <c r="VDH3" s="40"/>
      <c r="VDI3" s="40"/>
      <c r="VDJ3" s="40"/>
      <c r="VDK3" s="40"/>
      <c r="VDL3" s="40"/>
      <c r="VDM3" s="40"/>
      <c r="VDN3" s="40"/>
      <c r="VDO3" s="40"/>
      <c r="VDP3" s="40"/>
      <c r="VDQ3" s="40"/>
      <c r="VDR3" s="40"/>
      <c r="VDS3" s="40"/>
      <c r="VDT3" s="40"/>
      <c r="VDU3" s="40"/>
      <c r="VDV3" s="40"/>
      <c r="VDW3" s="40"/>
      <c r="VDX3" s="40"/>
      <c r="VDY3" s="40"/>
      <c r="VDZ3" s="40"/>
      <c r="VEA3" s="40"/>
      <c r="VEB3" s="40"/>
      <c r="VEC3" s="40"/>
      <c r="VED3" s="40"/>
      <c r="VEE3" s="40"/>
      <c r="VEF3" s="40"/>
      <c r="VEG3" s="40"/>
      <c r="VEH3" s="40"/>
      <c r="VEI3" s="40"/>
      <c r="VEJ3" s="40"/>
      <c r="VEK3" s="40"/>
      <c r="VEL3" s="40"/>
      <c r="VEM3" s="40"/>
      <c r="VEN3" s="40"/>
      <c r="VEO3" s="40"/>
      <c r="VEP3" s="40"/>
      <c r="VEQ3" s="40"/>
      <c r="VER3" s="40"/>
      <c r="VES3" s="40"/>
      <c r="VET3" s="40"/>
      <c r="VEU3" s="40"/>
      <c r="VEV3" s="40"/>
      <c r="VEW3" s="40"/>
      <c r="VEX3" s="40"/>
      <c r="VEY3" s="40"/>
      <c r="VEZ3" s="40"/>
      <c r="VFA3" s="40"/>
      <c r="VFB3" s="40"/>
      <c r="VFC3" s="40"/>
      <c r="VFD3" s="40"/>
      <c r="VFE3" s="40"/>
      <c r="VFF3" s="40"/>
      <c r="VFG3" s="40"/>
      <c r="VFH3" s="40"/>
      <c r="VFI3" s="40"/>
      <c r="VFJ3" s="40"/>
      <c r="VFK3" s="40"/>
      <c r="VFL3" s="40"/>
      <c r="VFM3" s="40"/>
      <c r="VFN3" s="40"/>
      <c r="VFO3" s="40"/>
      <c r="VFP3" s="40"/>
      <c r="VFQ3" s="40"/>
      <c r="VFR3" s="40"/>
      <c r="VFS3" s="40"/>
      <c r="VFT3" s="40"/>
      <c r="VFU3" s="40"/>
      <c r="VFV3" s="40"/>
      <c r="VFW3" s="40"/>
      <c r="VFX3" s="40"/>
      <c r="VFY3" s="40"/>
      <c r="VFZ3" s="40"/>
      <c r="VGA3" s="40"/>
      <c r="VGB3" s="40"/>
      <c r="VGC3" s="40"/>
      <c r="VGD3" s="40"/>
      <c r="VGE3" s="40"/>
      <c r="VGF3" s="40"/>
      <c r="VGG3" s="40"/>
      <c r="VGH3" s="40"/>
      <c r="VGI3" s="40"/>
      <c r="VGJ3" s="40"/>
      <c r="VGK3" s="40"/>
      <c r="VGL3" s="40"/>
      <c r="VGM3" s="40"/>
      <c r="VGN3" s="40"/>
      <c r="VGO3" s="40"/>
      <c r="VGP3" s="40"/>
      <c r="VGQ3" s="40"/>
      <c r="VGR3" s="40"/>
      <c r="VGS3" s="40"/>
      <c r="VGT3" s="40"/>
      <c r="VGU3" s="40"/>
      <c r="VGV3" s="40"/>
      <c r="VGW3" s="40"/>
      <c r="VGX3" s="40"/>
      <c r="VGY3" s="40"/>
      <c r="VGZ3" s="40"/>
      <c r="VHA3" s="40"/>
      <c r="VHB3" s="40"/>
      <c r="VHC3" s="40"/>
      <c r="VHD3" s="40"/>
      <c r="VHE3" s="40"/>
      <c r="VHF3" s="40"/>
      <c r="VHG3" s="40"/>
      <c r="VHH3" s="40"/>
      <c r="VHI3" s="40"/>
      <c r="VHJ3" s="40"/>
      <c r="VHK3" s="40"/>
      <c r="VHL3" s="40"/>
      <c r="VHM3" s="40"/>
      <c r="VHN3" s="40"/>
      <c r="VHO3" s="40"/>
      <c r="VHP3" s="40"/>
      <c r="VHQ3" s="40"/>
      <c r="VHR3" s="40"/>
      <c r="VHS3" s="40"/>
      <c r="VHT3" s="40"/>
      <c r="VHU3" s="40"/>
      <c r="VHV3" s="40"/>
      <c r="VHW3" s="40"/>
      <c r="VHX3" s="40"/>
      <c r="VHY3" s="40"/>
      <c r="VHZ3" s="40"/>
      <c r="VIA3" s="40"/>
      <c r="VIB3" s="40"/>
      <c r="VIC3" s="40"/>
      <c r="VID3" s="40"/>
      <c r="VIE3" s="40"/>
      <c r="VIF3" s="40"/>
      <c r="VIG3" s="40"/>
      <c r="VIH3" s="40"/>
      <c r="VII3" s="40"/>
      <c r="VIJ3" s="40"/>
      <c r="VIK3" s="40"/>
      <c r="VIL3" s="40"/>
      <c r="VIM3" s="40"/>
      <c r="VIN3" s="40"/>
      <c r="VIO3" s="40"/>
      <c r="VIP3" s="40"/>
      <c r="VIQ3" s="40"/>
      <c r="VIR3" s="40"/>
      <c r="VIS3" s="40"/>
      <c r="VIT3" s="40"/>
      <c r="VIU3" s="40"/>
      <c r="VIV3" s="40"/>
      <c r="VIW3" s="40"/>
      <c r="VIX3" s="40"/>
      <c r="VIY3" s="40"/>
      <c r="VIZ3" s="40"/>
      <c r="VJA3" s="40"/>
      <c r="VJB3" s="40"/>
      <c r="VJC3" s="40"/>
      <c r="VJD3" s="40"/>
      <c r="VJE3" s="40"/>
      <c r="VJF3" s="40"/>
      <c r="VJG3" s="40"/>
      <c r="VJH3" s="40"/>
      <c r="VJI3" s="40"/>
      <c r="VJJ3" s="40"/>
      <c r="VJK3" s="40"/>
      <c r="VJL3" s="40"/>
      <c r="VJM3" s="40"/>
      <c r="VJN3" s="40"/>
      <c r="VJO3" s="40"/>
      <c r="VJP3" s="40"/>
      <c r="VJQ3" s="40"/>
      <c r="VJR3" s="40"/>
      <c r="VJS3" s="40"/>
      <c r="VJT3" s="40"/>
      <c r="VJU3" s="40"/>
      <c r="VJV3" s="40"/>
      <c r="VJW3" s="40"/>
      <c r="VJX3" s="40"/>
      <c r="VJY3" s="40"/>
      <c r="VJZ3" s="40"/>
      <c r="VKA3" s="40"/>
      <c r="VKB3" s="40"/>
      <c r="VKC3" s="40"/>
      <c r="VKD3" s="40"/>
      <c r="VKE3" s="40"/>
      <c r="VKF3" s="40"/>
      <c r="VKG3" s="40"/>
      <c r="VKH3" s="40"/>
      <c r="VKI3" s="40"/>
      <c r="VKJ3" s="40"/>
      <c r="VKK3" s="40"/>
      <c r="VKL3" s="40"/>
      <c r="VKM3" s="40"/>
      <c r="VKN3" s="40"/>
      <c r="VKO3" s="40"/>
      <c r="VKP3" s="40"/>
      <c r="VKQ3" s="40"/>
      <c r="VKR3" s="40"/>
      <c r="VKS3" s="40"/>
      <c r="VKT3" s="40"/>
      <c r="VKU3" s="40"/>
      <c r="VKV3" s="40"/>
      <c r="VKW3" s="40"/>
      <c r="VKX3" s="40"/>
      <c r="VKY3" s="40"/>
      <c r="VKZ3" s="40"/>
      <c r="VLA3" s="40"/>
      <c r="VLB3" s="40"/>
      <c r="VLC3" s="40"/>
      <c r="VLD3" s="40"/>
      <c r="VLE3" s="40"/>
      <c r="VLF3" s="40"/>
      <c r="VLG3" s="40"/>
      <c r="VLH3" s="40"/>
      <c r="VLI3" s="40"/>
      <c r="VLJ3" s="40"/>
      <c r="VLK3" s="40"/>
      <c r="VLL3" s="40"/>
      <c r="VLM3" s="40"/>
      <c r="VLN3" s="40"/>
      <c r="VLO3" s="40"/>
      <c r="VLP3" s="40"/>
      <c r="VLQ3" s="40"/>
      <c r="VLR3" s="40"/>
      <c r="VLS3" s="40"/>
      <c r="VLT3" s="40"/>
      <c r="VLU3" s="40"/>
      <c r="VLV3" s="40"/>
      <c r="VLW3" s="40"/>
      <c r="VLX3" s="40"/>
      <c r="VLY3" s="40"/>
      <c r="VLZ3" s="40"/>
      <c r="VMA3" s="40"/>
      <c r="VMB3" s="40"/>
      <c r="VMC3" s="40"/>
      <c r="VMD3" s="40"/>
      <c r="VME3" s="40"/>
      <c r="VMF3" s="40"/>
      <c r="VMG3" s="40"/>
      <c r="VMH3" s="40"/>
      <c r="VMI3" s="40"/>
      <c r="VMJ3" s="40"/>
      <c r="VMK3" s="40"/>
      <c r="VML3" s="40"/>
      <c r="VMM3" s="40"/>
      <c r="VMN3" s="40"/>
      <c r="VMO3" s="40"/>
      <c r="VMP3" s="40"/>
      <c r="VMQ3" s="40"/>
      <c r="VMR3" s="40"/>
      <c r="VMS3" s="40"/>
      <c r="VMT3" s="40"/>
      <c r="VMU3" s="40"/>
      <c r="VMV3" s="40"/>
      <c r="VMW3" s="40"/>
      <c r="VMX3" s="40"/>
      <c r="VMY3" s="40"/>
      <c r="VMZ3" s="40"/>
      <c r="VNA3" s="40"/>
      <c r="VNB3" s="40"/>
      <c r="VNC3" s="40"/>
      <c r="VND3" s="40"/>
      <c r="VNE3" s="40"/>
      <c r="VNF3" s="40"/>
      <c r="VNG3" s="40"/>
      <c r="VNH3" s="40"/>
      <c r="VNI3" s="40"/>
      <c r="VNJ3" s="40"/>
      <c r="VNK3" s="40"/>
      <c r="VNL3" s="40"/>
      <c r="VNM3" s="40"/>
      <c r="VNN3" s="40"/>
      <c r="VNO3" s="40"/>
      <c r="VNP3" s="40"/>
      <c r="VNQ3" s="40"/>
      <c r="VNR3" s="40"/>
      <c r="VNS3" s="40"/>
      <c r="VNT3" s="40"/>
      <c r="VNU3" s="40"/>
      <c r="VNV3" s="40"/>
      <c r="VNW3" s="40"/>
      <c r="VNX3" s="40"/>
      <c r="VNY3" s="40"/>
      <c r="VNZ3" s="40"/>
      <c r="VOA3" s="40"/>
      <c r="VOB3" s="40"/>
      <c r="VOC3" s="40"/>
      <c r="VOD3" s="40"/>
      <c r="VOE3" s="40"/>
      <c r="VOF3" s="40"/>
      <c r="VOG3" s="40"/>
      <c r="VOH3" s="40"/>
      <c r="VOI3" s="40"/>
      <c r="VOJ3" s="40"/>
      <c r="VOK3" s="40"/>
      <c r="VOL3" s="40"/>
      <c r="VOM3" s="40"/>
      <c r="VON3" s="40"/>
      <c r="VOO3" s="40"/>
      <c r="VOP3" s="40"/>
      <c r="VOQ3" s="40"/>
      <c r="VOR3" s="40"/>
      <c r="VOS3" s="40"/>
      <c r="VOT3" s="40"/>
      <c r="VOU3" s="40"/>
      <c r="VOV3" s="40"/>
      <c r="VOW3" s="40"/>
      <c r="VOX3" s="40"/>
      <c r="VOY3" s="40"/>
      <c r="VOZ3" s="40"/>
      <c r="VPA3" s="40"/>
      <c r="VPB3" s="40"/>
      <c r="VPC3" s="40"/>
      <c r="VPD3" s="40"/>
      <c r="VPE3" s="40"/>
      <c r="VPF3" s="40"/>
      <c r="VPG3" s="40"/>
      <c r="VPH3" s="40"/>
      <c r="VPI3" s="40"/>
      <c r="VPJ3" s="40"/>
      <c r="VPK3" s="40"/>
      <c r="VPL3" s="40"/>
      <c r="VPM3" s="40"/>
      <c r="VPN3" s="40"/>
      <c r="VPO3" s="40"/>
      <c r="VPP3" s="40"/>
      <c r="VPQ3" s="40"/>
      <c r="VPR3" s="40"/>
      <c r="VPS3" s="40"/>
      <c r="VPT3" s="40"/>
      <c r="VPU3" s="40"/>
      <c r="VPV3" s="40"/>
      <c r="VPW3" s="40"/>
      <c r="VPX3" s="40"/>
      <c r="VPY3" s="40"/>
      <c r="VPZ3" s="40"/>
      <c r="VQA3" s="40"/>
      <c r="VQB3" s="40"/>
      <c r="VQC3" s="40"/>
      <c r="VQD3" s="40"/>
      <c r="VQE3" s="40"/>
      <c r="VQF3" s="40"/>
      <c r="VQG3" s="40"/>
      <c r="VQH3" s="40"/>
      <c r="VQI3" s="40"/>
      <c r="VQJ3" s="40"/>
      <c r="VQK3" s="40"/>
      <c r="VQL3" s="40"/>
      <c r="VQM3" s="40"/>
      <c r="VQN3" s="40"/>
      <c r="VQO3" s="40"/>
      <c r="VQP3" s="40"/>
      <c r="VQQ3" s="40"/>
      <c r="VQR3" s="40"/>
      <c r="VQS3" s="40"/>
      <c r="VQT3" s="40"/>
      <c r="VQU3" s="40"/>
      <c r="VQV3" s="40"/>
      <c r="VQW3" s="40"/>
      <c r="VQX3" s="40"/>
      <c r="VQY3" s="40"/>
      <c r="VQZ3" s="40"/>
      <c r="VRA3" s="40"/>
      <c r="VRB3" s="40"/>
      <c r="VRC3" s="40"/>
      <c r="VRD3" s="40"/>
      <c r="VRE3" s="40"/>
      <c r="VRF3" s="40"/>
      <c r="VRG3" s="40"/>
      <c r="VRH3" s="40"/>
      <c r="VRI3" s="40"/>
      <c r="VRJ3" s="40"/>
      <c r="VRK3" s="40"/>
      <c r="VRL3" s="40"/>
      <c r="VRM3" s="40"/>
      <c r="VRN3" s="40"/>
      <c r="VRO3" s="40"/>
      <c r="VRP3" s="40"/>
      <c r="VRQ3" s="40"/>
      <c r="VRR3" s="40"/>
      <c r="VRS3" s="40"/>
      <c r="VRT3" s="40"/>
      <c r="VRU3" s="40"/>
      <c r="VRV3" s="40"/>
      <c r="VRW3" s="40"/>
      <c r="VRX3" s="40"/>
      <c r="VRY3" s="40"/>
      <c r="VRZ3" s="40"/>
      <c r="VSA3" s="40"/>
      <c r="VSB3" s="40"/>
      <c r="VSC3" s="40"/>
      <c r="VSD3" s="40"/>
      <c r="VSE3" s="40"/>
      <c r="VSF3" s="40"/>
      <c r="VSG3" s="40"/>
      <c r="VSH3" s="40"/>
      <c r="VSI3" s="40"/>
      <c r="VSJ3" s="40"/>
      <c r="VSK3" s="40"/>
      <c r="VSL3" s="40"/>
      <c r="VSM3" s="40"/>
      <c r="VSN3" s="40"/>
      <c r="VSO3" s="40"/>
      <c r="VSP3" s="40"/>
      <c r="VSQ3" s="40"/>
      <c r="VSR3" s="40"/>
      <c r="VSS3" s="40"/>
      <c r="VST3" s="40"/>
      <c r="VSU3" s="40"/>
      <c r="VSV3" s="40"/>
      <c r="VSW3" s="40"/>
      <c r="VSX3" s="40"/>
      <c r="VSY3" s="40"/>
      <c r="VSZ3" s="40"/>
      <c r="VTA3" s="40"/>
      <c r="VTB3" s="40"/>
      <c r="VTC3" s="40"/>
      <c r="VTD3" s="40"/>
      <c r="VTE3" s="40"/>
      <c r="VTF3" s="40"/>
      <c r="VTG3" s="40"/>
      <c r="VTH3" s="40"/>
      <c r="VTI3" s="40"/>
      <c r="VTJ3" s="40"/>
      <c r="VTK3" s="40"/>
      <c r="VTL3" s="40"/>
      <c r="VTM3" s="40"/>
      <c r="VTN3" s="40"/>
      <c r="VTO3" s="40"/>
      <c r="VTP3" s="40"/>
      <c r="VTQ3" s="40"/>
      <c r="VTR3" s="40"/>
      <c r="VTS3" s="40"/>
      <c r="VTT3" s="40"/>
      <c r="VTU3" s="40"/>
      <c r="VTV3" s="40"/>
      <c r="VTW3" s="40"/>
      <c r="VTX3" s="40"/>
      <c r="VTY3" s="40"/>
      <c r="VTZ3" s="40"/>
      <c r="VUA3" s="40"/>
      <c r="VUB3" s="40"/>
      <c r="VUC3" s="40"/>
      <c r="VUD3" s="40"/>
      <c r="VUE3" s="40"/>
      <c r="VUF3" s="40"/>
      <c r="VUG3" s="40"/>
      <c r="VUH3" s="40"/>
      <c r="VUI3" s="40"/>
      <c r="VUJ3" s="40"/>
      <c r="VUK3" s="40"/>
      <c r="VUL3" s="40"/>
      <c r="VUM3" s="40"/>
      <c r="VUN3" s="40"/>
      <c r="VUO3" s="40"/>
      <c r="VUP3" s="40"/>
      <c r="VUQ3" s="40"/>
      <c r="VUR3" s="40"/>
      <c r="VUS3" s="40"/>
      <c r="VUT3" s="40"/>
      <c r="VUU3" s="40"/>
      <c r="VUV3" s="40"/>
      <c r="VUW3" s="40"/>
      <c r="VUX3" s="40"/>
      <c r="VUY3" s="40"/>
      <c r="VUZ3" s="40"/>
      <c r="VVA3" s="40"/>
      <c r="VVB3" s="40"/>
      <c r="VVC3" s="40"/>
      <c r="VVD3" s="40"/>
      <c r="VVE3" s="40"/>
      <c r="VVF3" s="40"/>
      <c r="VVG3" s="40"/>
      <c r="VVH3" s="40"/>
      <c r="VVI3" s="40"/>
      <c r="VVJ3" s="40"/>
      <c r="VVK3" s="40"/>
      <c r="VVL3" s="40"/>
      <c r="VVM3" s="40"/>
      <c r="VVN3" s="40"/>
      <c r="VVO3" s="40"/>
      <c r="VVP3" s="40"/>
      <c r="VVQ3" s="40"/>
      <c r="VVR3" s="40"/>
      <c r="VVS3" s="40"/>
      <c r="VVT3" s="40"/>
      <c r="VVU3" s="40"/>
      <c r="VVV3" s="40"/>
      <c r="VVW3" s="40"/>
      <c r="VVX3" s="40"/>
      <c r="VVY3" s="40"/>
      <c r="VVZ3" s="40"/>
      <c r="VWA3" s="40"/>
      <c r="VWB3" s="40"/>
      <c r="VWC3" s="40"/>
      <c r="VWD3" s="40"/>
      <c r="VWE3" s="40"/>
      <c r="VWF3" s="40"/>
      <c r="VWG3" s="40"/>
      <c r="VWH3" s="40"/>
      <c r="VWI3" s="40"/>
      <c r="VWJ3" s="40"/>
      <c r="VWK3" s="40"/>
      <c r="VWL3" s="40"/>
      <c r="VWM3" s="40"/>
      <c r="VWN3" s="40"/>
      <c r="VWO3" s="40"/>
      <c r="VWP3" s="40"/>
      <c r="VWQ3" s="40"/>
      <c r="VWR3" s="40"/>
      <c r="VWS3" s="40"/>
      <c r="VWT3" s="40"/>
      <c r="VWU3" s="40"/>
      <c r="VWV3" s="40"/>
      <c r="VWW3" s="40"/>
      <c r="VWX3" s="40"/>
      <c r="VWY3" s="40"/>
      <c r="VWZ3" s="40"/>
      <c r="VXA3" s="40"/>
      <c r="VXB3" s="40"/>
      <c r="VXC3" s="40"/>
      <c r="VXD3" s="40"/>
      <c r="VXE3" s="40"/>
      <c r="VXF3" s="40"/>
      <c r="VXG3" s="40"/>
      <c r="VXH3" s="40"/>
      <c r="VXI3" s="40"/>
      <c r="VXJ3" s="40"/>
      <c r="VXK3" s="40"/>
      <c r="VXL3" s="40"/>
      <c r="VXM3" s="40"/>
      <c r="VXN3" s="40"/>
      <c r="VXO3" s="40"/>
      <c r="VXP3" s="40"/>
      <c r="VXQ3" s="40"/>
      <c r="VXR3" s="40"/>
      <c r="VXS3" s="40"/>
      <c r="VXT3" s="40"/>
      <c r="VXU3" s="40"/>
      <c r="VXV3" s="40"/>
      <c r="VXW3" s="40"/>
      <c r="VXX3" s="40"/>
      <c r="VXY3" s="40"/>
      <c r="VXZ3" s="40"/>
      <c r="VYA3" s="40"/>
      <c r="VYB3" s="40"/>
      <c r="VYC3" s="40"/>
      <c r="VYD3" s="40"/>
      <c r="VYE3" s="40"/>
      <c r="VYF3" s="40"/>
      <c r="VYG3" s="40"/>
      <c r="VYH3" s="40"/>
      <c r="VYI3" s="40"/>
      <c r="VYJ3" s="40"/>
      <c r="VYK3" s="40"/>
      <c r="VYL3" s="40"/>
      <c r="VYM3" s="40"/>
      <c r="VYN3" s="40"/>
      <c r="VYO3" s="40"/>
      <c r="VYP3" s="40"/>
      <c r="VYQ3" s="40"/>
      <c r="VYR3" s="40"/>
      <c r="VYS3" s="40"/>
      <c r="VYT3" s="40"/>
      <c r="VYU3" s="40"/>
      <c r="VYV3" s="40"/>
      <c r="VYW3" s="40"/>
      <c r="VYX3" s="40"/>
      <c r="VYY3" s="40"/>
      <c r="VYZ3" s="40"/>
      <c r="VZA3" s="40"/>
      <c r="VZB3" s="40"/>
      <c r="VZC3" s="40"/>
      <c r="VZD3" s="40"/>
      <c r="VZE3" s="40"/>
      <c r="VZF3" s="40"/>
      <c r="VZG3" s="40"/>
      <c r="VZH3" s="40"/>
      <c r="VZI3" s="40"/>
      <c r="VZJ3" s="40"/>
      <c r="VZK3" s="40"/>
      <c r="VZL3" s="40"/>
      <c r="VZM3" s="40"/>
      <c r="VZN3" s="40"/>
      <c r="VZO3" s="40"/>
      <c r="VZP3" s="40"/>
      <c r="VZQ3" s="40"/>
      <c r="VZR3" s="40"/>
      <c r="VZS3" s="40"/>
      <c r="VZT3" s="40"/>
      <c r="VZU3" s="40"/>
      <c r="VZV3" s="40"/>
      <c r="VZW3" s="40"/>
      <c r="VZX3" s="40"/>
      <c r="VZY3" s="40"/>
      <c r="VZZ3" s="40"/>
      <c r="WAA3" s="40"/>
      <c r="WAB3" s="40"/>
      <c r="WAC3" s="40"/>
      <c r="WAD3" s="40"/>
      <c r="WAE3" s="40"/>
      <c r="WAF3" s="40"/>
      <c r="WAG3" s="40"/>
      <c r="WAH3" s="40"/>
      <c r="WAI3" s="40"/>
      <c r="WAJ3" s="40"/>
      <c r="WAK3" s="40"/>
      <c r="WAL3" s="40"/>
      <c r="WAM3" s="40"/>
      <c r="WAN3" s="40"/>
      <c r="WAO3" s="40"/>
      <c r="WAP3" s="40"/>
      <c r="WAQ3" s="40"/>
      <c r="WAR3" s="40"/>
      <c r="WAS3" s="40"/>
      <c r="WAT3" s="40"/>
      <c r="WAU3" s="40"/>
      <c r="WAV3" s="40"/>
      <c r="WAW3" s="40"/>
      <c r="WAX3" s="40"/>
      <c r="WAY3" s="40"/>
      <c r="WAZ3" s="40"/>
      <c r="WBA3" s="40"/>
      <c r="WBB3" s="40"/>
      <c r="WBC3" s="40"/>
      <c r="WBD3" s="40"/>
      <c r="WBE3" s="40"/>
      <c r="WBF3" s="40"/>
      <c r="WBG3" s="40"/>
      <c r="WBH3" s="40"/>
      <c r="WBI3" s="40"/>
      <c r="WBJ3" s="40"/>
      <c r="WBK3" s="40"/>
      <c r="WBL3" s="40"/>
      <c r="WBM3" s="40"/>
      <c r="WBN3" s="40"/>
      <c r="WBO3" s="40"/>
      <c r="WBP3" s="40"/>
      <c r="WBQ3" s="40"/>
      <c r="WBR3" s="40"/>
      <c r="WBS3" s="40"/>
      <c r="WBT3" s="40"/>
      <c r="WBU3" s="40"/>
      <c r="WBV3" s="40"/>
      <c r="WBW3" s="40"/>
      <c r="WBX3" s="40"/>
      <c r="WBY3" s="40"/>
      <c r="WBZ3" s="40"/>
      <c r="WCA3" s="40"/>
      <c r="WCB3" s="40"/>
      <c r="WCC3" s="40"/>
      <c r="WCD3" s="40"/>
      <c r="WCE3" s="40"/>
      <c r="WCF3" s="40"/>
      <c r="WCG3" s="40"/>
      <c r="WCH3" s="40"/>
      <c r="WCI3" s="40"/>
      <c r="WCJ3" s="40"/>
      <c r="WCK3" s="40"/>
      <c r="WCL3" s="40"/>
      <c r="WCM3" s="40"/>
      <c r="WCN3" s="40"/>
      <c r="WCO3" s="40"/>
      <c r="WCP3" s="40"/>
      <c r="WCQ3" s="40"/>
      <c r="WCR3" s="40"/>
      <c r="WCS3" s="40"/>
      <c r="WCT3" s="40"/>
      <c r="WCU3" s="40"/>
      <c r="WCV3" s="40"/>
      <c r="WCW3" s="40"/>
      <c r="WCX3" s="40"/>
      <c r="WCY3" s="40"/>
      <c r="WCZ3" s="40"/>
      <c r="WDA3" s="40"/>
      <c r="WDB3" s="40"/>
      <c r="WDC3" s="40"/>
      <c r="WDD3" s="40"/>
      <c r="WDE3" s="40"/>
      <c r="WDF3" s="40"/>
      <c r="WDG3" s="40"/>
      <c r="WDH3" s="40"/>
      <c r="WDI3" s="40"/>
      <c r="WDJ3" s="40"/>
      <c r="WDK3" s="40"/>
      <c r="WDL3" s="40"/>
      <c r="WDM3" s="40"/>
      <c r="WDN3" s="40"/>
      <c r="WDO3" s="40"/>
      <c r="WDP3" s="40"/>
      <c r="WDQ3" s="40"/>
      <c r="WDR3" s="40"/>
      <c r="WDS3" s="40"/>
      <c r="WDT3" s="40"/>
      <c r="WDU3" s="40"/>
      <c r="WDV3" s="40"/>
      <c r="WDW3" s="40"/>
      <c r="WDX3" s="40"/>
      <c r="WDY3" s="40"/>
      <c r="WDZ3" s="40"/>
      <c r="WEA3" s="40"/>
      <c r="WEB3" s="40"/>
      <c r="WEC3" s="40"/>
      <c r="WED3" s="40"/>
      <c r="WEE3" s="40"/>
      <c r="WEF3" s="40"/>
      <c r="WEG3" s="40"/>
      <c r="WEH3" s="40"/>
      <c r="WEI3" s="40"/>
      <c r="WEJ3" s="40"/>
      <c r="WEK3" s="40"/>
      <c r="WEL3" s="40"/>
      <c r="WEM3" s="40"/>
      <c r="WEN3" s="40"/>
      <c r="WEO3" s="40"/>
      <c r="WEP3" s="40"/>
      <c r="WEQ3" s="40"/>
      <c r="WER3" s="40"/>
      <c r="WES3" s="40"/>
      <c r="WET3" s="40"/>
      <c r="WEU3" s="40"/>
      <c r="WEV3" s="40"/>
      <c r="WEW3" s="40"/>
      <c r="WEX3" s="40"/>
      <c r="WEY3" s="40"/>
      <c r="WEZ3" s="40"/>
      <c r="WFA3" s="40"/>
      <c r="WFB3" s="40"/>
      <c r="WFC3" s="40"/>
      <c r="WFD3" s="40"/>
      <c r="WFE3" s="40"/>
      <c r="WFF3" s="40"/>
      <c r="WFG3" s="40"/>
      <c r="WFH3" s="40"/>
      <c r="WFI3" s="40"/>
      <c r="WFJ3" s="40"/>
      <c r="WFK3" s="40"/>
      <c r="WFL3" s="40"/>
      <c r="WFM3" s="40"/>
      <c r="WFN3" s="40"/>
      <c r="WFO3" s="40"/>
      <c r="WFP3" s="40"/>
      <c r="WFQ3" s="40"/>
      <c r="WFR3" s="40"/>
      <c r="WFS3" s="40"/>
      <c r="WFT3" s="40"/>
      <c r="WFU3" s="40"/>
      <c r="WFV3" s="40"/>
      <c r="WFW3" s="40"/>
      <c r="WFX3" s="40"/>
      <c r="WFY3" s="40"/>
      <c r="WFZ3" s="40"/>
      <c r="WGA3" s="40"/>
      <c r="WGB3" s="40"/>
      <c r="WGC3" s="40"/>
      <c r="WGD3" s="40"/>
      <c r="WGE3" s="40"/>
      <c r="WGF3" s="40"/>
      <c r="WGG3" s="40"/>
      <c r="WGH3" s="40"/>
      <c r="WGI3" s="40"/>
      <c r="WGJ3" s="40"/>
      <c r="WGK3" s="40"/>
      <c r="WGL3" s="40"/>
      <c r="WGM3" s="40"/>
      <c r="WGN3" s="40"/>
      <c r="WGO3" s="40"/>
      <c r="WGP3" s="40"/>
      <c r="WGQ3" s="40"/>
      <c r="WGR3" s="40"/>
      <c r="WGS3" s="40"/>
      <c r="WGT3" s="40"/>
      <c r="WGU3" s="40"/>
      <c r="WGV3" s="40"/>
      <c r="WGW3" s="40"/>
      <c r="WGX3" s="40"/>
      <c r="WGY3" s="40"/>
      <c r="WGZ3" s="40"/>
      <c r="WHA3" s="40"/>
      <c r="WHB3" s="40"/>
      <c r="WHC3" s="40"/>
      <c r="WHD3" s="40"/>
      <c r="WHE3" s="40"/>
      <c r="WHF3" s="40"/>
      <c r="WHG3" s="40"/>
      <c r="WHH3" s="40"/>
      <c r="WHI3" s="40"/>
      <c r="WHJ3" s="40"/>
      <c r="WHK3" s="40"/>
      <c r="WHL3" s="40"/>
      <c r="WHM3" s="40"/>
      <c r="WHN3" s="40"/>
      <c r="WHO3" s="40"/>
      <c r="WHP3" s="40"/>
      <c r="WHQ3" s="40"/>
      <c r="WHR3" s="40"/>
      <c r="WHS3" s="40"/>
      <c r="WHT3" s="40"/>
      <c r="WHU3" s="40"/>
      <c r="WHV3" s="40"/>
      <c r="WHW3" s="40"/>
      <c r="WHX3" s="40"/>
      <c r="WHY3" s="40"/>
      <c r="WHZ3" s="40"/>
      <c r="WIA3" s="40"/>
      <c r="WIB3" s="40"/>
      <c r="WIC3" s="40"/>
      <c r="WID3" s="40"/>
      <c r="WIE3" s="40"/>
      <c r="WIF3" s="40"/>
      <c r="WIG3" s="40"/>
      <c r="WIH3" s="40"/>
      <c r="WII3" s="40"/>
      <c r="WIJ3" s="40"/>
      <c r="WIK3" s="40"/>
      <c r="WIL3" s="40"/>
      <c r="WIM3" s="40"/>
      <c r="WIN3" s="40"/>
      <c r="WIO3" s="40"/>
      <c r="WIP3" s="40"/>
      <c r="WIQ3" s="40"/>
      <c r="WIR3" s="40"/>
      <c r="WIS3" s="40"/>
      <c r="WIT3" s="40"/>
      <c r="WIU3" s="40"/>
      <c r="WIV3" s="40"/>
      <c r="WIW3" s="40"/>
      <c r="WIX3" s="40"/>
      <c r="WIY3" s="40"/>
      <c r="WIZ3" s="40"/>
      <c r="WJA3" s="40"/>
      <c r="WJB3" s="40"/>
      <c r="WJC3" s="40"/>
      <c r="WJD3" s="40"/>
      <c r="WJE3" s="40"/>
      <c r="WJF3" s="40"/>
      <c r="WJG3" s="40"/>
      <c r="WJH3" s="40"/>
      <c r="WJI3" s="40"/>
      <c r="WJJ3" s="40"/>
      <c r="WJK3" s="40"/>
      <c r="WJL3" s="40"/>
      <c r="WJM3" s="40"/>
      <c r="WJN3" s="40"/>
      <c r="WJO3" s="40"/>
      <c r="WJP3" s="40"/>
      <c r="WJQ3" s="40"/>
      <c r="WJR3" s="40"/>
      <c r="WJS3" s="40"/>
      <c r="WJT3" s="40"/>
      <c r="WJU3" s="40"/>
      <c r="WJV3" s="40"/>
      <c r="WJW3" s="40"/>
      <c r="WJX3" s="40"/>
      <c r="WJY3" s="40"/>
      <c r="WJZ3" s="40"/>
      <c r="WKA3" s="40"/>
      <c r="WKB3" s="40"/>
      <c r="WKC3" s="40"/>
      <c r="WKD3" s="40"/>
      <c r="WKE3" s="40"/>
      <c r="WKF3" s="40"/>
      <c r="WKG3" s="40"/>
      <c r="WKH3" s="40"/>
      <c r="WKI3" s="40"/>
      <c r="WKJ3" s="40"/>
      <c r="WKK3" s="40"/>
      <c r="WKL3" s="40"/>
      <c r="WKM3" s="40"/>
      <c r="WKN3" s="40"/>
      <c r="WKO3" s="40"/>
      <c r="WKP3" s="40"/>
      <c r="WKQ3" s="40"/>
      <c r="WKR3" s="40"/>
      <c r="WKS3" s="40"/>
      <c r="WKT3" s="40"/>
      <c r="WKU3" s="40"/>
      <c r="WKV3" s="40"/>
      <c r="WKW3" s="40"/>
      <c r="WKX3" s="40"/>
      <c r="WKY3" s="40"/>
      <c r="WKZ3" s="40"/>
      <c r="WLA3" s="40"/>
      <c r="WLB3" s="40"/>
      <c r="WLC3" s="40"/>
      <c r="WLD3" s="40"/>
      <c r="WLE3" s="40"/>
      <c r="WLF3" s="40"/>
      <c r="WLG3" s="40"/>
      <c r="WLH3" s="40"/>
      <c r="WLI3" s="40"/>
      <c r="WLJ3" s="40"/>
      <c r="WLK3" s="40"/>
      <c r="WLL3" s="40"/>
      <c r="WLM3" s="40"/>
      <c r="WLN3" s="40"/>
      <c r="WLO3" s="40"/>
      <c r="WLP3" s="40"/>
      <c r="WLQ3" s="40"/>
      <c r="WLR3" s="40"/>
      <c r="WLS3" s="40"/>
      <c r="WLT3" s="40"/>
      <c r="WLU3" s="40"/>
      <c r="WLV3" s="40"/>
      <c r="WLW3" s="40"/>
      <c r="WLX3" s="40"/>
      <c r="WLY3" s="40"/>
      <c r="WLZ3" s="40"/>
      <c r="WMA3" s="40"/>
      <c r="WMB3" s="40"/>
      <c r="WMC3" s="40"/>
      <c r="WMD3" s="40"/>
      <c r="WME3" s="40"/>
      <c r="WMF3" s="40"/>
      <c r="WMG3" s="40"/>
      <c r="WMH3" s="40"/>
      <c r="WMI3" s="40"/>
      <c r="WMJ3" s="40"/>
      <c r="WMK3" s="40"/>
      <c r="WML3" s="40"/>
      <c r="WMM3" s="40"/>
      <c r="WMN3" s="40"/>
      <c r="WMO3" s="40"/>
      <c r="WMP3" s="40"/>
      <c r="WMQ3" s="40"/>
      <c r="WMR3" s="40"/>
      <c r="WMS3" s="40"/>
      <c r="WMT3" s="40"/>
      <c r="WMU3" s="40"/>
      <c r="WMV3" s="40"/>
      <c r="WMW3" s="40"/>
      <c r="WMX3" s="40"/>
      <c r="WMY3" s="40"/>
      <c r="WMZ3" s="40"/>
      <c r="WNA3" s="40"/>
      <c r="WNB3" s="40"/>
      <c r="WNC3" s="40"/>
      <c r="WND3" s="40"/>
      <c r="WNE3" s="40"/>
      <c r="WNF3" s="40"/>
      <c r="WNG3" s="40"/>
      <c r="WNH3" s="40"/>
      <c r="WNI3" s="40"/>
      <c r="WNJ3" s="40"/>
      <c r="WNK3" s="40"/>
      <c r="WNL3" s="40"/>
      <c r="WNM3" s="40"/>
      <c r="WNN3" s="40"/>
      <c r="WNO3" s="40"/>
      <c r="WNP3" s="40"/>
      <c r="WNQ3" s="40"/>
      <c r="WNR3" s="40"/>
      <c r="WNS3" s="40"/>
      <c r="WNT3" s="40"/>
      <c r="WNU3" s="40"/>
      <c r="WNV3" s="40"/>
      <c r="WNW3" s="40"/>
      <c r="WNX3" s="40"/>
      <c r="WNY3" s="40"/>
      <c r="WNZ3" s="40"/>
      <c r="WOA3" s="40"/>
      <c r="WOB3" s="40"/>
      <c r="WOC3" s="40"/>
      <c r="WOD3" s="40"/>
      <c r="WOE3" s="40"/>
      <c r="WOF3" s="40"/>
      <c r="WOG3" s="40"/>
      <c r="WOH3" s="40"/>
      <c r="WOI3" s="40"/>
      <c r="WOJ3" s="40"/>
      <c r="WOK3" s="40"/>
      <c r="WOL3" s="40"/>
      <c r="WOM3" s="40"/>
      <c r="WON3" s="40"/>
      <c r="WOO3" s="40"/>
      <c r="WOP3" s="40"/>
      <c r="WOQ3" s="40"/>
      <c r="WOR3" s="40"/>
      <c r="WOS3" s="40"/>
      <c r="WOT3" s="40"/>
      <c r="WOU3" s="40"/>
      <c r="WOV3" s="40"/>
      <c r="WOW3" s="40"/>
      <c r="WOX3" s="40"/>
      <c r="WOY3" s="40"/>
      <c r="WOZ3" s="40"/>
      <c r="WPA3" s="40"/>
      <c r="WPB3" s="40"/>
      <c r="WPC3" s="40"/>
      <c r="WPD3" s="40"/>
      <c r="WPE3" s="40"/>
      <c r="WPF3" s="40"/>
      <c r="WPG3" s="40"/>
      <c r="WPH3" s="40"/>
      <c r="WPI3" s="40"/>
      <c r="WPJ3" s="40"/>
      <c r="WPK3" s="40"/>
      <c r="WPL3" s="40"/>
      <c r="WPM3" s="40"/>
      <c r="WPN3" s="40"/>
      <c r="WPO3" s="40"/>
      <c r="WPP3" s="40"/>
      <c r="WPQ3" s="40"/>
      <c r="WPR3" s="40"/>
      <c r="WPS3" s="40"/>
      <c r="WPT3" s="40"/>
      <c r="WPU3" s="40"/>
      <c r="WPV3" s="40"/>
      <c r="WPW3" s="40"/>
      <c r="WPX3" s="40"/>
      <c r="WPY3" s="40"/>
      <c r="WPZ3" s="40"/>
      <c r="WQA3" s="40"/>
      <c r="WQB3" s="40"/>
      <c r="WQC3" s="40"/>
      <c r="WQD3" s="40"/>
      <c r="WQE3" s="40"/>
      <c r="WQF3" s="40"/>
      <c r="WQG3" s="40"/>
      <c r="WQH3" s="40"/>
      <c r="WQI3" s="40"/>
      <c r="WQJ3" s="40"/>
      <c r="WQK3" s="40"/>
      <c r="WQL3" s="40"/>
      <c r="WQM3" s="40"/>
      <c r="WQN3" s="40"/>
      <c r="WQO3" s="40"/>
      <c r="WQP3" s="40"/>
      <c r="WQQ3" s="40"/>
      <c r="WQR3" s="40"/>
      <c r="WQS3" s="40"/>
      <c r="WQT3" s="40"/>
      <c r="WQU3" s="40"/>
      <c r="WQV3" s="40"/>
      <c r="WQW3" s="40"/>
      <c r="WQX3" s="40"/>
      <c r="WQY3" s="40"/>
      <c r="WQZ3" s="40"/>
      <c r="WRA3" s="40"/>
      <c r="WRB3" s="40"/>
      <c r="WRC3" s="40"/>
      <c r="WRD3" s="40"/>
      <c r="WRE3" s="40"/>
      <c r="WRF3" s="40"/>
      <c r="WRG3" s="40"/>
      <c r="WRH3" s="40"/>
      <c r="WRI3" s="40"/>
      <c r="WRJ3" s="40"/>
      <c r="WRK3" s="40"/>
      <c r="WRL3" s="40"/>
      <c r="WRM3" s="40"/>
      <c r="WRN3" s="40"/>
      <c r="WRO3" s="40"/>
      <c r="WRP3" s="40"/>
      <c r="WRQ3" s="40"/>
      <c r="WRR3" s="40"/>
      <c r="WRS3" s="40"/>
      <c r="WRT3" s="40"/>
      <c r="WRU3" s="40"/>
      <c r="WRV3" s="40"/>
      <c r="WRW3" s="40"/>
      <c r="WRX3" s="40"/>
      <c r="WRY3" s="40"/>
      <c r="WRZ3" s="40"/>
      <c r="WSA3" s="40"/>
      <c r="WSB3" s="40"/>
      <c r="WSC3" s="40"/>
      <c r="WSD3" s="40"/>
      <c r="WSE3" s="40"/>
      <c r="WSF3" s="40"/>
      <c r="WSG3" s="40"/>
      <c r="WSH3" s="40"/>
      <c r="WSI3" s="40"/>
      <c r="WSJ3" s="40"/>
      <c r="WSK3" s="40"/>
      <c r="WSL3" s="40"/>
      <c r="WSM3" s="40"/>
      <c r="WSN3" s="40"/>
      <c r="WSO3" s="40"/>
      <c r="WSP3" s="40"/>
      <c r="WSQ3" s="40"/>
      <c r="WSR3" s="40"/>
      <c r="WSS3" s="40"/>
      <c r="WST3" s="40"/>
      <c r="WSU3" s="40"/>
      <c r="WSV3" s="40"/>
      <c r="WSW3" s="40"/>
      <c r="WSX3" s="40"/>
      <c r="WSY3" s="40"/>
      <c r="WSZ3" s="40"/>
      <c r="WTA3" s="40"/>
      <c r="WTB3" s="40"/>
      <c r="WTC3" s="40"/>
      <c r="WTD3" s="40"/>
      <c r="WTE3" s="40"/>
      <c r="WTF3" s="40"/>
      <c r="WTG3" s="40"/>
      <c r="WTH3" s="40"/>
      <c r="WTI3" s="40"/>
      <c r="WTJ3" s="40"/>
      <c r="WTK3" s="40"/>
      <c r="WTL3" s="40"/>
      <c r="WTM3" s="40"/>
      <c r="WTN3" s="40"/>
      <c r="WTO3" s="40"/>
      <c r="WTP3" s="40"/>
      <c r="WTQ3" s="40"/>
      <c r="WTR3" s="40"/>
      <c r="WTS3" s="40"/>
      <c r="WTT3" s="40"/>
      <c r="WTU3" s="40"/>
      <c r="WTV3" s="40"/>
      <c r="WTW3" s="40"/>
      <c r="WTX3" s="40"/>
      <c r="WTY3" s="40"/>
      <c r="WTZ3" s="40"/>
      <c r="WUA3" s="40"/>
      <c r="WUB3" s="40"/>
      <c r="WUC3" s="40"/>
      <c r="WUD3" s="40"/>
      <c r="WUE3" s="40"/>
      <c r="WUF3" s="40"/>
      <c r="WUG3" s="40"/>
      <c r="WUH3" s="40"/>
      <c r="WUI3" s="40"/>
      <c r="WUJ3" s="40"/>
      <c r="WUK3" s="40"/>
      <c r="WUL3" s="40"/>
      <c r="WUM3" s="40"/>
      <c r="WUN3" s="40"/>
      <c r="WUO3" s="40"/>
      <c r="WUP3" s="40"/>
      <c r="WUQ3" s="40"/>
      <c r="WUR3" s="40"/>
      <c r="WUS3" s="40"/>
      <c r="WUT3" s="40"/>
      <c r="WUU3" s="40"/>
      <c r="WUV3" s="40"/>
      <c r="WUW3" s="40"/>
      <c r="WUX3" s="40"/>
      <c r="WUY3" s="40"/>
      <c r="WUZ3" s="40"/>
      <c r="WVA3" s="40"/>
      <c r="WVB3" s="40"/>
      <c r="WVC3" s="40"/>
      <c r="WVD3" s="40"/>
      <c r="WVE3" s="40"/>
      <c r="WVF3" s="40"/>
      <c r="WVG3" s="40"/>
      <c r="WVH3" s="40"/>
      <c r="WVI3" s="40"/>
      <c r="WVJ3" s="40"/>
      <c r="WVK3" s="40"/>
      <c r="WVL3" s="40"/>
      <c r="WVM3" s="40"/>
      <c r="WVN3" s="40"/>
      <c r="WVO3" s="40"/>
      <c r="WVP3" s="40"/>
      <c r="WVQ3" s="40"/>
      <c r="WVR3" s="40"/>
      <c r="WVS3" s="40"/>
      <c r="WVT3" s="40"/>
      <c r="WVU3" s="40"/>
      <c r="WVV3" s="40"/>
      <c r="WVW3" s="40"/>
      <c r="WVX3" s="40"/>
      <c r="WVY3" s="40"/>
      <c r="WVZ3" s="40"/>
      <c r="WWA3" s="40"/>
      <c r="WWB3" s="40"/>
      <c r="WWC3" s="40"/>
      <c r="WWD3" s="40"/>
      <c r="WWE3" s="40"/>
      <c r="WWF3" s="40"/>
      <c r="WWG3" s="40"/>
      <c r="WWH3" s="40"/>
      <c r="WWI3" s="40"/>
      <c r="WWJ3" s="40"/>
      <c r="WWK3" s="40"/>
      <c r="WWL3" s="40"/>
      <c r="WWM3" s="40"/>
      <c r="WWN3" s="40"/>
      <c r="WWO3" s="40"/>
      <c r="WWP3" s="40"/>
      <c r="WWQ3" s="40"/>
      <c r="WWR3" s="40"/>
      <c r="WWS3" s="40"/>
      <c r="WWT3" s="40"/>
      <c r="WWU3" s="40"/>
      <c r="WWV3" s="40"/>
      <c r="WWW3" s="40"/>
      <c r="WWX3" s="40"/>
      <c r="WWY3" s="40"/>
      <c r="WWZ3" s="40"/>
      <c r="WXA3" s="40"/>
      <c r="WXB3" s="40"/>
      <c r="WXC3" s="40"/>
      <c r="WXD3" s="40"/>
      <c r="WXE3" s="40"/>
      <c r="WXF3" s="40"/>
      <c r="WXG3" s="40"/>
      <c r="WXH3" s="40"/>
      <c r="WXI3" s="40"/>
      <c r="WXJ3" s="40"/>
      <c r="WXK3" s="40"/>
      <c r="WXL3" s="40"/>
      <c r="WXM3" s="40"/>
      <c r="WXN3" s="40"/>
      <c r="WXO3" s="40"/>
      <c r="WXP3" s="40"/>
      <c r="WXQ3" s="40"/>
      <c r="WXR3" s="40"/>
      <c r="WXS3" s="40"/>
      <c r="WXT3" s="40"/>
      <c r="WXU3" s="40"/>
      <c r="WXV3" s="40"/>
      <c r="WXW3" s="40"/>
      <c r="WXX3" s="40"/>
      <c r="WXY3" s="40"/>
      <c r="WXZ3" s="40"/>
      <c r="WYA3" s="40"/>
      <c r="WYB3" s="40"/>
      <c r="WYC3" s="40"/>
      <c r="WYD3" s="40"/>
      <c r="WYE3" s="40"/>
      <c r="WYF3" s="40"/>
      <c r="WYG3" s="40"/>
      <c r="WYH3" s="40"/>
      <c r="WYI3" s="40"/>
      <c r="WYJ3" s="40"/>
      <c r="WYK3" s="40"/>
      <c r="WYL3" s="40"/>
      <c r="WYM3" s="40"/>
      <c r="WYN3" s="40"/>
      <c r="WYO3" s="40"/>
      <c r="WYP3" s="40"/>
      <c r="WYQ3" s="40"/>
      <c r="WYR3" s="40"/>
      <c r="WYS3" s="40"/>
      <c r="WYT3" s="40"/>
      <c r="WYU3" s="40"/>
      <c r="WYV3" s="40"/>
      <c r="WYW3" s="40"/>
      <c r="WYX3" s="40"/>
      <c r="WYY3" s="40"/>
      <c r="WYZ3" s="40"/>
      <c r="WZA3" s="40"/>
      <c r="WZB3" s="40"/>
      <c r="WZC3" s="40"/>
      <c r="WZD3" s="40"/>
      <c r="WZE3" s="40"/>
      <c r="WZF3" s="40"/>
      <c r="WZG3" s="40"/>
      <c r="WZH3" s="40"/>
      <c r="WZI3" s="40"/>
      <c r="WZJ3" s="40"/>
      <c r="WZK3" s="40"/>
      <c r="WZL3" s="40"/>
      <c r="WZM3" s="40"/>
      <c r="WZN3" s="40"/>
      <c r="WZO3" s="40"/>
      <c r="WZP3" s="40"/>
      <c r="WZQ3" s="40"/>
      <c r="WZR3" s="40"/>
      <c r="WZS3" s="40"/>
      <c r="WZT3" s="40"/>
      <c r="WZU3" s="40"/>
      <c r="WZV3" s="40"/>
      <c r="WZW3" s="40"/>
      <c r="WZX3" s="40"/>
      <c r="WZY3" s="40"/>
      <c r="WZZ3" s="40"/>
      <c r="XAA3" s="40"/>
      <c r="XAB3" s="40"/>
      <c r="XAC3" s="40"/>
      <c r="XAD3" s="40"/>
      <c r="XAE3" s="40"/>
      <c r="XAF3" s="40"/>
      <c r="XAG3" s="40"/>
      <c r="XAH3" s="40"/>
      <c r="XAI3" s="40"/>
      <c r="XAJ3" s="40"/>
      <c r="XAK3" s="40"/>
      <c r="XAL3" s="40"/>
      <c r="XAM3" s="40"/>
      <c r="XAN3" s="40"/>
      <c r="XAO3" s="40"/>
      <c r="XAP3" s="40"/>
      <c r="XAQ3" s="40"/>
      <c r="XAR3" s="40"/>
      <c r="XAS3" s="40"/>
      <c r="XAT3" s="40"/>
      <c r="XAU3" s="40"/>
      <c r="XAV3" s="40"/>
      <c r="XAW3" s="40"/>
      <c r="XAX3" s="40"/>
      <c r="XAY3" s="40"/>
      <c r="XAZ3" s="40"/>
      <c r="XBA3" s="40"/>
      <c r="XBB3" s="40"/>
      <c r="XBC3" s="40"/>
      <c r="XBD3" s="40"/>
      <c r="XBE3" s="40"/>
      <c r="XBF3" s="40"/>
      <c r="XBG3" s="40"/>
      <c r="XBH3" s="40"/>
      <c r="XBI3" s="40"/>
      <c r="XBJ3" s="40"/>
      <c r="XBK3" s="40"/>
      <c r="XBL3" s="40"/>
      <c r="XBM3" s="40"/>
      <c r="XBN3" s="40"/>
      <c r="XBO3" s="40"/>
      <c r="XBP3" s="40"/>
      <c r="XBQ3" s="40"/>
      <c r="XBR3" s="40"/>
      <c r="XBS3" s="40"/>
      <c r="XBT3" s="40"/>
      <c r="XBU3" s="40"/>
      <c r="XBV3" s="40"/>
      <c r="XBW3" s="40"/>
      <c r="XBX3" s="40"/>
      <c r="XBY3" s="40"/>
      <c r="XBZ3" s="40"/>
      <c r="XCA3" s="40"/>
      <c r="XCB3" s="40"/>
      <c r="XCC3" s="40"/>
      <c r="XCD3" s="40"/>
      <c r="XCE3" s="40"/>
      <c r="XCF3" s="40"/>
      <c r="XCG3" s="40"/>
      <c r="XCH3" s="40"/>
      <c r="XCI3" s="40"/>
      <c r="XCJ3" s="40"/>
      <c r="XCK3" s="40"/>
      <c r="XCL3" s="40"/>
      <c r="XCM3" s="40"/>
      <c r="XCN3" s="40"/>
      <c r="XCO3" s="40"/>
      <c r="XCP3" s="40"/>
      <c r="XCQ3" s="40"/>
      <c r="XCR3" s="40"/>
      <c r="XCS3" s="40"/>
      <c r="XCT3" s="40"/>
      <c r="XCU3" s="40"/>
      <c r="XCV3" s="40"/>
      <c r="XCW3" s="40"/>
      <c r="XCX3" s="40"/>
      <c r="XCY3" s="40"/>
      <c r="XCZ3" s="40"/>
      <c r="XDA3" s="40"/>
      <c r="XDB3" s="40"/>
      <c r="XDC3" s="40"/>
      <c r="XDD3" s="40"/>
      <c r="XDE3" s="40"/>
      <c r="XDF3" s="40"/>
      <c r="XDG3" s="40"/>
      <c r="XDH3" s="40"/>
      <c r="XDI3" s="40"/>
      <c r="XDJ3" s="40"/>
      <c r="XDK3" s="40"/>
      <c r="XDL3" s="40"/>
      <c r="XDM3" s="40"/>
      <c r="XDN3" s="40"/>
      <c r="XDO3" s="40"/>
      <c r="XDP3" s="40"/>
      <c r="XDQ3" s="40"/>
      <c r="XDR3" s="40"/>
      <c r="XDS3" s="40"/>
      <c r="XDT3" s="40"/>
      <c r="XDU3" s="40"/>
      <c r="XDV3" s="40"/>
      <c r="XDW3" s="40"/>
      <c r="XDX3" s="40"/>
      <c r="XDY3" s="40"/>
      <c r="XDZ3" s="40"/>
      <c r="XEA3" s="40"/>
      <c r="XEB3" s="40"/>
      <c r="XEC3" s="40"/>
      <c r="XED3" s="40"/>
      <c r="XEE3" s="40"/>
      <c r="XEF3" s="40"/>
      <c r="XEG3" s="40"/>
      <c r="XEH3" s="40"/>
      <c r="XEI3" s="40"/>
      <c r="XEJ3" s="40"/>
      <c r="XEK3" s="40"/>
      <c r="XEL3" s="40"/>
      <c r="XEM3" s="40"/>
      <c r="XEN3" s="40"/>
      <c r="XEO3" s="40"/>
      <c r="XEP3" s="40"/>
      <c r="XEQ3" s="40"/>
      <c r="XER3" s="40"/>
      <c r="XES3" s="40"/>
      <c r="XET3" s="40"/>
      <c r="XEU3" s="40"/>
      <c r="XEV3" s="40"/>
      <c r="XEW3" s="40"/>
      <c r="XEX3" s="40"/>
      <c r="XEY3" s="40"/>
      <c r="XEZ3" s="40"/>
      <c r="XFA3" s="40"/>
      <c r="XFB3" s="40"/>
    </row>
    <row r="4" spans="1:16382" s="142" customFormat="1" ht="16" x14ac:dyDescent="0.2">
      <c r="A4" s="142" t="s">
        <v>187</v>
      </c>
      <c r="B4" s="300"/>
      <c r="C4" s="303"/>
    </row>
    <row r="5" spans="1:16382" s="32" customFormat="1" ht="12.75" customHeight="1" x14ac:dyDescent="0.15">
      <c r="A5" s="58" t="s">
        <v>2</v>
      </c>
      <c r="B5" s="58"/>
      <c r="C5" s="307"/>
      <c r="D5" s="64"/>
      <c r="E5" s="64"/>
      <c r="F5" s="64"/>
      <c r="G5" s="65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</row>
    <row r="6" spans="1:16382" ht="12.75" customHeight="1" x14ac:dyDescent="0.15">
      <c r="A6" s="47" t="s">
        <v>179</v>
      </c>
      <c r="B6" s="54" t="s">
        <v>179</v>
      </c>
      <c r="C6" s="316">
        <f ca="1">IFERROR(INDEX(IS,MATCH($B6,IS!$A:$A,0),MATCH(Summary!C$3,IS!$3:$3,0)),0)</f>
        <v>83130.564181447611</v>
      </c>
      <c r="D6" s="21">
        <f ca="1">IFERROR(INDEX(IS,MATCH($B6,IS!$A:$A,0),MATCH(Summary!D$3,IS!$3:$3,0)),0)</f>
        <v>1062525.1318886424</v>
      </c>
      <c r="E6" s="21">
        <f ca="1">IFERROR(INDEX(IS,MATCH($B6,IS!$A:$A,0),MATCH(Summary!E$3,IS!$3:$3,0)),0)</f>
        <v>3059402.3600822547</v>
      </c>
      <c r="F6" s="21">
        <f ca="1">IFERROR(INDEX(IS,MATCH($B6,IS!$A:$A,0),MATCH(Summary!F$3,IS!$3:$3,0)),0)</f>
        <v>9397563.1792767886</v>
      </c>
      <c r="G6" s="21">
        <f ca="1">IFERROR(INDEX(IS,MATCH($B6,IS!$A:$A,0),MATCH(Summary!G$3,IS!$3:$3,0)),0)</f>
        <v>1000</v>
      </c>
      <c r="H6" s="22">
        <f ca="1">IFERROR(INDEX(IS,MATCH($B6,IS!$A:$A,0),MATCH(Summary!H$3,IS!$3:$3,0)),0)</f>
        <v>1520.833333333333</v>
      </c>
      <c r="I6" s="22">
        <f ca="1">IFERROR(INDEX(IS,MATCH($B6,IS!$A:$A,0),MATCH(Summary!I$3,IS!$3:$3,0)),0)</f>
        <v>1786.3672748858885</v>
      </c>
      <c r="J6" s="22">
        <f ca="1">IFERROR(INDEX(IS,MATCH($B6,IS!$A:$A,0),MATCH(Summary!J$3,IS!$3:$3,0)),0)</f>
        <v>2261.8801331004584</v>
      </c>
      <c r="K6" s="22">
        <f ca="1">IFERROR(INDEX(IS,MATCH($B6,IS!$A:$A,0),MATCH(Summary!K$3,IS!$3:$3,0)),0)</f>
        <v>2510.9461886345466</v>
      </c>
      <c r="L6" s="22">
        <f ca="1">IFERROR(INDEX(IS,MATCH($B6,IS!$A:$A,0),MATCH(Summary!L$3,IS!$3:$3,0)),0)</f>
        <v>2647.392626057474</v>
      </c>
      <c r="M6" s="22">
        <f ca="1">IFERROR(INDEX(IS,MATCH($B6,IS!$A:$A,0),MATCH(Summary!M$3,IS!$3:$3,0)),0)</f>
        <v>5727.8548239537977</v>
      </c>
      <c r="N6" s="22">
        <f ca="1">IFERROR(INDEX(IS,MATCH($B6,IS!$A:$A,0),MATCH(Summary!N$3,IS!$3:$3,0)),0)</f>
        <v>8956.1196370880607</v>
      </c>
      <c r="O6" s="22">
        <f ca="1">IFERROR(INDEX(IS,MATCH($B6,IS!$A:$A,0),MATCH(Summary!O$3,IS!$3:$3,0)),0)</f>
        <v>12267.704149973679</v>
      </c>
      <c r="P6" s="22">
        <f ca="1">IFERROR(INDEX(IS,MATCH($B6,IS!$A:$A,0),MATCH(Summary!P$3,IS!$3:$3,0)),0)</f>
        <v>13964.047829398136</v>
      </c>
      <c r="Q6" s="22">
        <f ca="1">IFERROR(INDEX(IS,MATCH($B6,IS!$A:$A,0),MATCH(Summary!Q$3,IS!$3:$3,0)),0)</f>
        <v>14935.887155271415</v>
      </c>
      <c r="R6" s="22">
        <f ca="1">IFERROR(INDEX(IS,MATCH($B6,IS!$A:$A,0),MATCH(Summary!R$3,IS!$3:$3,0)),0)</f>
        <v>15551.531029750833</v>
      </c>
      <c r="S6" s="22">
        <f ca="1">IFERROR(INDEX(IS,MATCH($B6,IS!$A:$A,0),MATCH(Summary!S$3,IS!$3:$3,0)),0)</f>
        <v>38752.915190119704</v>
      </c>
      <c r="T6" s="22">
        <f ca="1">IFERROR(INDEX(IS,MATCH($B6,IS!$A:$A,0),MATCH(Summary!T$3,IS!$3:$3,0)),0)</f>
        <v>55946.70955101843</v>
      </c>
      <c r="U6" s="22">
        <f ca="1">IFERROR(INDEX(IS,MATCH($B6,IS!$A:$A,0),MATCH(Summary!U$3,IS!$3:$3,0)),0)</f>
        <v>69202.505892189351</v>
      </c>
      <c r="V6" s="22">
        <f ca="1">IFERROR(INDEX(IS,MATCH($B6,IS!$A:$A,0),MATCH(Summary!V$3,IS!$3:$3,0)),0)</f>
        <v>78246.179989732889</v>
      </c>
      <c r="W6" s="22">
        <f ca="1">IFERROR(INDEX(IS,MATCH($B6,IS!$A:$A,0),MATCH(Summary!W$3,IS!$3:$3,0)),0)</f>
        <v>84639.219198602252</v>
      </c>
      <c r="X6" s="22">
        <f ca="1">IFERROR(INDEX(IS,MATCH($B6,IS!$A:$A,0),MATCH(Summary!X$3,IS!$3:$3,0)),0)</f>
        <v>89336.804200186889</v>
      </c>
      <c r="Y6" s="22">
        <f ca="1">IFERROR(INDEX(IS,MATCH($B6,IS!$A:$A,0),MATCH(Summary!Y$3,IS!$3:$3,0)),0)</f>
        <v>94635.954626735838</v>
      </c>
      <c r="Z6" s="22">
        <f ca="1">IFERROR(INDEX(IS,MATCH($B6,IS!$A:$A,0),MATCH(Summary!Z$3,IS!$3:$3,0)),0)</f>
        <v>100383.62965338885</v>
      </c>
      <c r="AA6" s="22">
        <f ca="1">IFERROR(INDEX(IS,MATCH($B6,IS!$A:$A,0),MATCH(Summary!AA$3,IS!$3:$3,0)),0)</f>
        <v>106479.57380897918</v>
      </c>
      <c r="AB6" s="22">
        <f ca="1">IFERROR(INDEX(IS,MATCH($B6,IS!$A:$A,0),MATCH(Summary!AB$3,IS!$3:$3,0)),0)</f>
        <v>111191.74045333744</v>
      </c>
      <c r="AC6" s="22">
        <f ca="1">IFERROR(INDEX(IS,MATCH($B6,IS!$A:$A,0),MATCH(Summary!AC$3,IS!$3:$3,0)),0)</f>
        <v>115120.99921295754</v>
      </c>
      <c r="AD6" s="22">
        <f ca="1">IFERROR(INDEX(IS,MATCH($B6,IS!$A:$A,0),MATCH(Summary!AD$3,IS!$3:$3,0)),0)</f>
        <v>118588.90011139435</v>
      </c>
      <c r="AE6" s="22">
        <f ca="1">IFERROR(INDEX(IS,MATCH($B6,IS!$A:$A,0),MATCH(Summary!AE$3,IS!$3:$3,0)),0)</f>
        <v>157405.58109662522</v>
      </c>
      <c r="AF6" s="22">
        <f ca="1">IFERROR(INDEX(IS,MATCH($B6,IS!$A:$A,0),MATCH(Summary!AF$3,IS!$3:$3,0)),0)</f>
        <v>186260.76431845484</v>
      </c>
      <c r="AG6" s="22">
        <f ca="1">IFERROR(INDEX(IS,MATCH($B6,IS!$A:$A,0),MATCH(Summary!AG$3,IS!$3:$3,0)),0)</f>
        <v>208011.90861485389</v>
      </c>
      <c r="AH6" s="22">
        <f ca="1">IFERROR(INDEX(IS,MATCH($B6,IS!$A:$A,0),MATCH(Summary!AH$3,IS!$3:$3,0)),0)</f>
        <v>224715.08575615651</v>
      </c>
      <c r="AI6" s="22">
        <f ca="1">IFERROR(INDEX(IS,MATCH($B6,IS!$A:$A,0),MATCH(Summary!AI$3,IS!$3:$3,0)),0)</f>
        <v>237851.86040726322</v>
      </c>
      <c r="AJ6" s="22">
        <f ca="1">IFERROR(INDEX(IS,MATCH($B6,IS!$A:$A,0),MATCH(Summary!AJ$3,IS!$3:$3,0)),0)</f>
        <v>248489.56483510413</v>
      </c>
      <c r="AK6" s="22">
        <f ca="1">IFERROR(INDEX(IS,MATCH($B6,IS!$A:$A,0),MATCH(Summary!AK$3,IS!$3:$3,0)),0)</f>
        <v>264596.99407055107</v>
      </c>
      <c r="AL6" s="22">
        <f ca="1">IFERROR(INDEX(IS,MATCH($B6,IS!$A:$A,0),MATCH(Summary!AL$3,IS!$3:$3,0)),0)</f>
        <v>277521.41410550714</v>
      </c>
      <c r="AM6" s="22">
        <f ca="1">IFERROR(INDEX(IS,MATCH($B6,IS!$A:$A,0),MATCH(Summary!AM$3,IS!$3:$3,0)),0)</f>
        <v>288230.05774571176</v>
      </c>
      <c r="AN6" s="22">
        <f ca="1">IFERROR(INDEX(IS,MATCH($B6,IS!$A:$A,0),MATCH(Summary!AN$3,IS!$3:$3,0)),0)</f>
        <v>306283.26184293884</v>
      </c>
      <c r="AO6" s="22">
        <f ca="1">IFERROR(INDEX(IS,MATCH($B6,IS!$A:$A,0),MATCH(Summary!AO$3,IS!$3:$3,0)),0)</f>
        <v>322513.402072987</v>
      </c>
      <c r="AP6" s="22">
        <f ca="1">IFERROR(INDEX(IS,MATCH($B6,IS!$A:$A,0),MATCH(Summary!AP$3,IS!$3:$3,0)),0)</f>
        <v>337522.46521610074</v>
      </c>
      <c r="AQ6" s="22">
        <f ca="1">IFERROR(INDEX(IS,MATCH($B6,IS!$A:$A,0),MATCH(Summary!AQ$3,IS!$3:$3,0)),0)</f>
        <v>450376.86566150386</v>
      </c>
      <c r="AR6" s="22">
        <f ca="1">IFERROR(INDEX(IS,MATCH($B6,IS!$A:$A,0),MATCH(Summary!AR$3,IS!$3:$3,0)),0)</f>
        <v>541839.02030089474</v>
      </c>
      <c r="AS6" s="22">
        <f ca="1">IFERROR(INDEX(IS,MATCH($B6,IS!$A:$A,0),MATCH(Summary!AS$3,IS!$3:$3,0)),0)</f>
        <v>616810.71890718653</v>
      </c>
      <c r="AT6" s="22">
        <f ca="1">IFERROR(INDEX(IS,MATCH($B6,IS!$A:$A,0),MATCH(Summary!AT$3,IS!$3:$3,0)),0)</f>
        <v>680786.39430537925</v>
      </c>
      <c r="AU6" s="22">
        <f ca="1">IFERROR(INDEX(IS,MATCH($B6,IS!$A:$A,0),MATCH(Summary!AU$3,IS!$3:$3,0)),0)</f>
        <v>736468.05630840315</v>
      </c>
      <c r="AV6" s="22">
        <f ca="1">IFERROR(INDEX(IS,MATCH($B6,IS!$A:$A,0),MATCH(Summary!AV$3,IS!$3:$3,0)),0)</f>
        <v>785893.90424878977</v>
      </c>
      <c r="AW6" s="22">
        <f ca="1">IFERROR(INDEX(IS,MATCH($B6,IS!$A:$A,0),MATCH(Summary!AW$3,IS!$3:$3,0)),0)</f>
        <v>830659.32103165076</v>
      </c>
      <c r="AX6" s="22">
        <f ca="1">IFERROR(INDEX(IS,MATCH($B6,IS!$A:$A,0),MATCH(Summary!AX$3,IS!$3:$3,0)),0)</f>
        <v>872154.56452414452</v>
      </c>
      <c r="AY6" s="22">
        <f ca="1">IFERROR(INDEX(IS,MATCH($B6,IS!$A:$A,0),MATCH(Summary!AY$3,IS!$3:$3,0)),0)</f>
        <v>911319.43409898086</v>
      </c>
      <c r="AZ6" s="22">
        <f ca="1">IFERROR(INDEX(IS,MATCH($B6,IS!$A:$A,0),MATCH(Summary!AZ$3,IS!$3:$3,0)),0)</f>
        <v>950559.42830527178</v>
      </c>
      <c r="BA6" s="22">
        <f ca="1">IFERROR(INDEX(IS,MATCH($B6,IS!$A:$A,0),MATCH(Summary!BA$3,IS!$3:$3,0)),0)</f>
        <v>990230.26003875746</v>
      </c>
      <c r="BB6" s="22">
        <f ca="1">IFERROR(INDEX(IS,MATCH($B6,IS!$A:$A,0),MATCH(Summary!BB$3,IS!$3:$3,0)),0)</f>
        <v>1030465.2115458256</v>
      </c>
      <c r="BC6" s="56"/>
      <c r="BD6" s="56"/>
      <c r="BE6" s="56"/>
      <c r="BF6" s="57"/>
      <c r="BG6" s="57"/>
      <c r="BH6" s="57"/>
    </row>
    <row r="7" spans="1:16382" ht="12.75" customHeight="1" x14ac:dyDescent="0.15">
      <c r="A7" s="47" t="s">
        <v>190</v>
      </c>
      <c r="B7" s="280" t="s">
        <v>190</v>
      </c>
      <c r="C7" s="316">
        <f>IFERROR(INDEX(IS,MATCH($B7,IS!$A:$A,0),MATCH(Summary!C$3,IS!$3:$3,0)),0)</f>
        <v>1233.3378398231528</v>
      </c>
      <c r="D7" s="22">
        <f>IFERROR(INDEX(IS,MATCH($B7,IS!$A:$A,0),MATCH(Summary!D$3,IS!$3:$3,0)),0)</f>
        <v>26051.231129804492</v>
      </c>
      <c r="E7" s="22">
        <f>IFERROR(INDEX(IS,MATCH($B7,IS!$A:$A,0),MATCH(Summary!E$3,IS!$3:$3,0)),0)</f>
        <v>110242.88794172461</v>
      </c>
      <c r="F7" s="22">
        <f>IFERROR(INDEX(IS,MATCH($B7,IS!$A:$A,0),MATCH(Summary!F$3,IS!$3:$3,0)),0)</f>
        <v>350434.80320569529</v>
      </c>
      <c r="G7" s="22">
        <f>IFERROR(INDEX(IS,MATCH($B7,IS!$A:$A,0),MATCH(Summary!G$3,IS!$3:$3,0)),0)</f>
        <v>4</v>
      </c>
      <c r="H7" s="57">
        <f>IFERROR(INDEX(IS,MATCH($B7,IS!$A:$A,0),MATCH(Summary!H$3,IS!$3:$3,0)),0)</f>
        <v>9.9650335561812131</v>
      </c>
      <c r="I7" s="57">
        <f>IFERROR(INDEX(IS,MATCH($B7,IS!$A:$A,0),MATCH(Summary!I$3,IS!$3:$3,0)),0)</f>
        <v>16.87792310968258</v>
      </c>
      <c r="J7" s="57">
        <f>IFERROR(INDEX(IS,MATCH($B7,IS!$A:$A,0),MATCH(Summary!J$3,IS!$3:$3,0)),0)</f>
        <v>25.563716205467784</v>
      </c>
      <c r="K7" s="57">
        <f>IFERROR(INDEX(IS,MATCH($B7,IS!$A:$A,0),MATCH(Summary!K$3,IS!$3:$3,0)),0)</f>
        <v>35.090248143843304</v>
      </c>
      <c r="L7" s="57">
        <f>IFERROR(INDEX(IS,MATCH($B7,IS!$A:$A,0),MATCH(Summary!L$3,IS!$3:$3,0)),0)</f>
        <v>44.991836179599396</v>
      </c>
      <c r="M7" s="57">
        <f>IFERROR(INDEX(IS,MATCH($B7,IS!$A:$A,0),MATCH(Summary!M$3,IS!$3:$3,0)),0)</f>
        <v>67.036035051579887</v>
      </c>
      <c r="N7" s="57">
        <f>IFERROR(INDEX(IS,MATCH($B7,IS!$A:$A,0),MATCH(Summary!N$3,IS!$3:$3,0)),0)</f>
        <v>101.66878211321355</v>
      </c>
      <c r="O7" s="57">
        <f>IFERROR(INDEX(IS,MATCH($B7,IS!$A:$A,0),MATCH(Summary!O$3,IS!$3:$3,0)),0)</f>
        <v>149.05607484040868</v>
      </c>
      <c r="P7" s="57">
        <f>IFERROR(INDEX(IS,MATCH($B7,IS!$A:$A,0),MATCH(Summary!P$3,IS!$3:$3,0)),0)</f>
        <v>202.55777212371967</v>
      </c>
      <c r="Q7" s="57">
        <f>IFERROR(INDEX(IS,MATCH($B7,IS!$A:$A,0),MATCH(Summary!Q$3,IS!$3:$3,0)),0)</f>
        <v>259.16229071062531</v>
      </c>
      <c r="R7" s="57">
        <f>IFERROR(INDEX(IS,MATCH($B7,IS!$A:$A,0),MATCH(Summary!R$3,IS!$3:$3,0)),0)</f>
        <v>317.36812778883126</v>
      </c>
      <c r="S7" s="57">
        <f>IFERROR(INDEX(IS,MATCH($B7,IS!$A:$A,0),MATCH(Summary!S$3,IS!$3:$3,0)),0)</f>
        <v>467.46426831928886</v>
      </c>
      <c r="T7" s="57">
        <f>IFERROR(INDEX(IS,MATCH($B7,IS!$A:$A,0),MATCH(Summary!T$3,IS!$3:$3,0)),0)</f>
        <v>684.21887876119058</v>
      </c>
      <c r="U7" s="57">
        <f>IFERROR(INDEX(IS,MATCH($B7,IS!$A:$A,0),MATCH(Summary!U$3,IS!$3:$3,0)),0)</f>
        <v>950.93131049828617</v>
      </c>
      <c r="V7" s="57">
        <f>IFERROR(INDEX(IS,MATCH($B7,IS!$A:$A,0),MATCH(Summary!V$3,IS!$3:$3,0)),0)</f>
        <v>1249.8653218463128</v>
      </c>
      <c r="W7" s="57">
        <f>IFERROR(INDEX(IS,MATCH($B7,IS!$A:$A,0),MATCH(Summary!W$3,IS!$3:$3,0)),0)</f>
        <v>1569.6328015805816</v>
      </c>
      <c r="X7" s="57">
        <f>IFERROR(INDEX(IS,MATCH($B7,IS!$A:$A,0),MATCH(Summary!X$3,IS!$3:$3,0)),0)</f>
        <v>1902.7312020398933</v>
      </c>
      <c r="Y7" s="57">
        <f>IFERROR(INDEX(IS,MATCH($B7,IS!$A:$A,0),MATCH(Summary!Y$3,IS!$3:$3,0)),0)</f>
        <v>2250.8891456243355</v>
      </c>
      <c r="Z7" s="57">
        <f>IFERROR(INDEX(IS,MATCH($B7,IS!$A:$A,0),MATCH(Summary!Z$3,IS!$3:$3,0)),0)</f>
        <v>2615.2029163714869</v>
      </c>
      <c r="AA7" s="57">
        <f>IFERROR(INDEX(IS,MATCH($B7,IS!$A:$A,0),MATCH(Summary!AA$3,IS!$3:$3,0)),0)</f>
        <v>2996.3519999530472</v>
      </c>
      <c r="AB7" s="57">
        <f>IFERROR(INDEX(IS,MATCH($B7,IS!$A:$A,0),MATCH(Summary!AB$3,IS!$3:$3,0)),0)</f>
        <v>3388.0746710154222</v>
      </c>
      <c r="AC7" s="57">
        <f>IFERROR(INDEX(IS,MATCH($B7,IS!$A:$A,0),MATCH(Summary!AC$3,IS!$3:$3,0)),0)</f>
        <v>3786.5596786409174</v>
      </c>
      <c r="AD7" s="57">
        <f>IFERROR(INDEX(IS,MATCH($B7,IS!$A:$A,0),MATCH(Summary!AD$3,IS!$3:$3,0)),0)</f>
        <v>4189.3089351537283</v>
      </c>
      <c r="AE7" s="57">
        <f>IFERROR(INDEX(IS,MATCH($B7,IS!$A:$A,0),MATCH(Summary!AE$3,IS!$3:$3,0)),0)</f>
        <v>4737.0821188375039</v>
      </c>
      <c r="AF7" s="57">
        <f>IFERROR(INDEX(IS,MATCH($B7,IS!$A:$A,0),MATCH(Summary!AF$3,IS!$3:$3,0)),0)</f>
        <v>5388.075084354934</v>
      </c>
      <c r="AG7" s="57">
        <f>IFERROR(INDEX(IS,MATCH($B7,IS!$A:$A,0),MATCH(Summary!AG$3,IS!$3:$3,0)),0)</f>
        <v>6112.2154827955646</v>
      </c>
      <c r="AH7" s="57">
        <f>IFERROR(INDEX(IS,MATCH($B7,IS!$A:$A,0),MATCH(Summary!AH$3,IS!$3:$3,0)),0)</f>
        <v>6887.8778733625304</v>
      </c>
      <c r="AI7" s="57">
        <f>IFERROR(INDEX(IS,MATCH($B7,IS!$A:$A,0),MATCH(Summary!AI$3,IS!$3:$3,0)),0)</f>
        <v>7699.5186074481244</v>
      </c>
      <c r="AJ7" s="57">
        <f>IFERROR(INDEX(IS,MATCH($B7,IS!$A:$A,0),MATCH(Summary!AJ$3,IS!$3:$3,0)),0)</f>
        <v>8535.972948855313</v>
      </c>
      <c r="AK7" s="57">
        <f>IFERROR(INDEX(IS,MATCH($B7,IS!$A:$A,0),MATCH(Summary!AK$3,IS!$3:$3,0)),0)</f>
        <v>9418.0290040710079</v>
      </c>
      <c r="AL7" s="57">
        <f>IFERROR(INDEX(IS,MATCH($B7,IS!$A:$A,0),MATCH(Summary!AL$3,IS!$3:$3,0)),0)</f>
        <v>10331.629197408462</v>
      </c>
      <c r="AM7" s="57">
        <f>IFERROR(INDEX(IS,MATCH($B7,IS!$A:$A,0),MATCH(Summary!AM$3,IS!$3:$3,0)),0)</f>
        <v>11266.681054443865</v>
      </c>
      <c r="AN7" s="57">
        <f>IFERROR(INDEX(IS,MATCH($B7,IS!$A:$A,0),MATCH(Summary!AN$3,IS!$3:$3,0)),0)</f>
        <v>12251.413658147456</v>
      </c>
      <c r="AO7" s="57">
        <f>IFERROR(INDEX(IS,MATCH($B7,IS!$A:$A,0),MATCH(Summary!AO$3,IS!$3:$3,0)),0)</f>
        <v>13277.070932158158</v>
      </c>
      <c r="AP7" s="57">
        <f>IFERROR(INDEX(IS,MATCH($B7,IS!$A:$A,0),MATCH(Summary!AP$3,IS!$3:$3,0)),0)</f>
        <v>14337.321979841699</v>
      </c>
      <c r="AQ7" s="57">
        <f>IFERROR(INDEX(IS,MATCH($B7,IS!$A:$A,0),MATCH(Summary!AQ$3,IS!$3:$3,0)),0)</f>
        <v>15822.104248931109</v>
      </c>
      <c r="AR7" s="57">
        <f>IFERROR(INDEX(IS,MATCH($B7,IS!$A:$A,0),MATCH(Summary!AR$3,IS!$3:$3,0)),0)</f>
        <v>17640.510917542309</v>
      </c>
      <c r="AS7" s="57">
        <f>IFERROR(INDEX(IS,MATCH($B7,IS!$A:$A,0),MATCH(Summary!AS$3,IS!$3:$3,0)),0)</f>
        <v>19721.636986936075</v>
      </c>
      <c r="AT7" s="57">
        <f>IFERROR(INDEX(IS,MATCH($B7,IS!$A:$A,0),MATCH(Summary!AT$3,IS!$3:$3,0)),0)</f>
        <v>22016.845895587161</v>
      </c>
      <c r="AU7" s="57">
        <f>IFERROR(INDEX(IS,MATCH($B7,IS!$A:$A,0),MATCH(Summary!AU$3,IS!$3:$3,0)),0)</f>
        <v>24488.452059428128</v>
      </c>
      <c r="AV7" s="57">
        <f>IFERROR(INDEX(IS,MATCH($B7,IS!$A:$A,0),MATCH(Summary!AV$3,IS!$3:$3,0)),0)</f>
        <v>27107.008341603429</v>
      </c>
      <c r="AW7" s="57">
        <f>IFERROR(INDEX(IS,MATCH($B7,IS!$A:$A,0),MATCH(Summary!AW$3,IS!$3:$3,0)),0)</f>
        <v>29849.494509738233</v>
      </c>
      <c r="AX7" s="57">
        <f>IFERROR(INDEX(IS,MATCH($B7,IS!$A:$A,0),MATCH(Summary!AX$3,IS!$3:$3,0)),0)</f>
        <v>32698.516610431863</v>
      </c>
      <c r="AY7" s="57">
        <f>IFERROR(INDEX(IS,MATCH($B7,IS!$A:$A,0),MATCH(Summary!AY$3,IS!$3:$3,0)),0)</f>
        <v>35640.461744860528</v>
      </c>
      <c r="AZ7" s="57">
        <f>IFERROR(INDEX(IS,MATCH($B7,IS!$A:$A,0),MATCH(Summary!AZ$3,IS!$3:$3,0)),0)</f>
        <v>38671.333924822706</v>
      </c>
      <c r="BA7" s="57">
        <f>IFERROR(INDEX(IS,MATCH($B7,IS!$A:$A,0),MATCH(Summary!BA$3,IS!$3:$3,0)),0)</f>
        <v>41788.52680913853</v>
      </c>
      <c r="BB7" s="57">
        <f>IFERROR(INDEX(IS,MATCH($B7,IS!$A:$A,0),MATCH(Summary!BB$3,IS!$3:$3,0)),0)</f>
        <v>44989.911156675211</v>
      </c>
      <c r="BC7" s="56"/>
      <c r="BD7" s="56"/>
      <c r="BE7" s="56"/>
      <c r="BF7" s="57"/>
      <c r="BG7" s="57"/>
      <c r="BH7" s="57"/>
    </row>
    <row r="8" spans="1:16382" ht="12.75" customHeight="1" x14ac:dyDescent="0.15">
      <c r="A8" s="47" t="s">
        <v>53</v>
      </c>
      <c r="B8" s="280" t="s">
        <v>53</v>
      </c>
      <c r="C8" s="316">
        <f>IFERROR(INDEX(IS,MATCH($B8,IS!$A:$A,0),MATCH(Summary!C$3,IS!$3:$3,0)),0)</f>
        <v>0</v>
      </c>
      <c r="D8" s="22">
        <f>IFERROR(INDEX(IS,MATCH($B8,IS!$A:$A,0),MATCH(Summary!D$3,IS!$3:$3,0)),0)</f>
        <v>0</v>
      </c>
      <c r="E8" s="22">
        <f>IFERROR(INDEX(IS,MATCH($B8,IS!$A:$A,0),MATCH(Summary!E$3,IS!$3:$3,0)),0)</f>
        <v>0</v>
      </c>
      <c r="F8" s="22">
        <f>IFERROR(INDEX(IS,MATCH($B8,IS!$A:$A,0),MATCH(Summary!F$3,IS!$3:$3,0)),0)</f>
        <v>0</v>
      </c>
      <c r="G8" s="22">
        <f>IFERROR(INDEX(IS,MATCH($B8,IS!$A:$A,0),MATCH(Summary!G$3,IS!$3:$3,0)),0)</f>
        <v>0</v>
      </c>
      <c r="H8" s="57">
        <f>IFERROR(INDEX(IS,MATCH($B8,IS!$A:$A,0),MATCH(Summary!H$3,IS!$3:$3,0)),0)</f>
        <v>0</v>
      </c>
      <c r="I8" s="57">
        <f>IFERROR(INDEX(IS,MATCH($B8,IS!$A:$A,0),MATCH(Summary!I$3,IS!$3:$3,0)),0)</f>
        <v>0</v>
      </c>
      <c r="J8" s="57">
        <f>IFERROR(INDEX(IS,MATCH($B8,IS!$A:$A,0),MATCH(Summary!J$3,IS!$3:$3,0)),0)</f>
        <v>0</v>
      </c>
      <c r="K8" s="57">
        <f>IFERROR(INDEX(IS,MATCH($B8,IS!$A:$A,0),MATCH(Summary!K$3,IS!$3:$3,0)),0)</f>
        <v>0</v>
      </c>
      <c r="L8" s="57">
        <f>IFERROR(INDEX(IS,MATCH($B8,IS!$A:$A,0),MATCH(Summary!L$3,IS!$3:$3,0)),0)</f>
        <v>0</v>
      </c>
      <c r="M8" s="57">
        <f>IFERROR(INDEX(IS,MATCH($B8,IS!$A:$A,0),MATCH(Summary!M$3,IS!$3:$3,0)),0)</f>
        <v>0</v>
      </c>
      <c r="N8" s="57">
        <f>IFERROR(INDEX(IS,MATCH($B8,IS!$A:$A,0),MATCH(Summary!N$3,IS!$3:$3,0)),0)</f>
        <v>0</v>
      </c>
      <c r="O8" s="57">
        <f>IFERROR(INDEX(IS,MATCH($B8,IS!$A:$A,0),MATCH(Summary!O$3,IS!$3:$3,0)),0)</f>
        <v>0</v>
      </c>
      <c r="P8" s="57">
        <f>IFERROR(INDEX(IS,MATCH($B8,IS!$A:$A,0),MATCH(Summary!P$3,IS!$3:$3,0)),0)</f>
        <v>0</v>
      </c>
      <c r="Q8" s="57">
        <f>IFERROR(INDEX(IS,MATCH($B8,IS!$A:$A,0),MATCH(Summary!Q$3,IS!$3:$3,0)),0)</f>
        <v>0</v>
      </c>
      <c r="R8" s="57">
        <f>IFERROR(INDEX(IS,MATCH($B8,IS!$A:$A,0),MATCH(Summary!R$3,IS!$3:$3,0)),0)</f>
        <v>0</v>
      </c>
      <c r="S8" s="57">
        <f>IFERROR(INDEX(IS,MATCH($B8,IS!$A:$A,0),MATCH(Summary!S$3,IS!$3:$3,0)),0)</f>
        <v>0</v>
      </c>
      <c r="T8" s="57">
        <f>IFERROR(INDEX(IS,MATCH($B8,IS!$A:$A,0),MATCH(Summary!T$3,IS!$3:$3,0)),0)</f>
        <v>0</v>
      </c>
      <c r="U8" s="57">
        <f>IFERROR(INDEX(IS,MATCH($B8,IS!$A:$A,0),MATCH(Summary!U$3,IS!$3:$3,0)),0)</f>
        <v>0</v>
      </c>
      <c r="V8" s="57">
        <f>IFERROR(INDEX(IS,MATCH($B8,IS!$A:$A,0),MATCH(Summary!V$3,IS!$3:$3,0)),0)</f>
        <v>0</v>
      </c>
      <c r="W8" s="57">
        <f>IFERROR(INDEX(IS,MATCH($B8,IS!$A:$A,0),MATCH(Summary!W$3,IS!$3:$3,0)),0)</f>
        <v>0</v>
      </c>
      <c r="X8" s="57">
        <f>IFERROR(INDEX(IS,MATCH($B8,IS!$A:$A,0),MATCH(Summary!X$3,IS!$3:$3,0)),0)</f>
        <v>0</v>
      </c>
      <c r="Y8" s="57">
        <f>IFERROR(INDEX(IS,MATCH($B8,IS!$A:$A,0),MATCH(Summary!Y$3,IS!$3:$3,0)),0)</f>
        <v>0</v>
      </c>
      <c r="Z8" s="57">
        <f>IFERROR(INDEX(IS,MATCH($B8,IS!$A:$A,0),MATCH(Summary!Z$3,IS!$3:$3,0)),0)</f>
        <v>0</v>
      </c>
      <c r="AA8" s="57">
        <f>IFERROR(INDEX(IS,MATCH($B8,IS!$A:$A,0),MATCH(Summary!AA$3,IS!$3:$3,0)),0)</f>
        <v>0</v>
      </c>
      <c r="AB8" s="57">
        <f>IFERROR(INDEX(IS,MATCH($B8,IS!$A:$A,0),MATCH(Summary!AB$3,IS!$3:$3,0)),0)</f>
        <v>0</v>
      </c>
      <c r="AC8" s="57">
        <f>IFERROR(INDEX(IS,MATCH($B8,IS!$A:$A,0),MATCH(Summary!AC$3,IS!$3:$3,0)),0)</f>
        <v>0</v>
      </c>
      <c r="AD8" s="57">
        <f>IFERROR(INDEX(IS,MATCH($B8,IS!$A:$A,0),MATCH(Summary!AD$3,IS!$3:$3,0)),0)</f>
        <v>0</v>
      </c>
      <c r="AE8" s="57">
        <f>IFERROR(INDEX(IS,MATCH($B8,IS!$A:$A,0),MATCH(Summary!AE$3,IS!$3:$3,0)),0)</f>
        <v>0</v>
      </c>
      <c r="AF8" s="57">
        <f>IFERROR(INDEX(IS,MATCH($B8,IS!$A:$A,0),MATCH(Summary!AF$3,IS!$3:$3,0)),0)</f>
        <v>0</v>
      </c>
      <c r="AG8" s="57">
        <f>IFERROR(INDEX(IS,MATCH($B8,IS!$A:$A,0),MATCH(Summary!AG$3,IS!$3:$3,0)),0)</f>
        <v>0</v>
      </c>
      <c r="AH8" s="57">
        <f>IFERROR(INDEX(IS,MATCH($B8,IS!$A:$A,0),MATCH(Summary!AH$3,IS!$3:$3,0)),0)</f>
        <v>0</v>
      </c>
      <c r="AI8" s="57">
        <f>IFERROR(INDEX(IS,MATCH($B8,IS!$A:$A,0),MATCH(Summary!AI$3,IS!$3:$3,0)),0)</f>
        <v>0</v>
      </c>
      <c r="AJ8" s="57">
        <f>IFERROR(INDEX(IS,MATCH($B8,IS!$A:$A,0),MATCH(Summary!AJ$3,IS!$3:$3,0)),0)</f>
        <v>0</v>
      </c>
      <c r="AK8" s="57">
        <f>IFERROR(INDEX(IS,MATCH($B8,IS!$A:$A,0),MATCH(Summary!AK$3,IS!$3:$3,0)),0)</f>
        <v>0</v>
      </c>
      <c r="AL8" s="57">
        <f>IFERROR(INDEX(IS,MATCH($B8,IS!$A:$A,0),MATCH(Summary!AL$3,IS!$3:$3,0)),0)</f>
        <v>0</v>
      </c>
      <c r="AM8" s="57">
        <f>IFERROR(INDEX(IS,MATCH($B8,IS!$A:$A,0),MATCH(Summary!AM$3,IS!$3:$3,0)),0)</f>
        <v>0</v>
      </c>
      <c r="AN8" s="57">
        <f>IFERROR(INDEX(IS,MATCH($B8,IS!$A:$A,0),MATCH(Summary!AN$3,IS!$3:$3,0)),0)</f>
        <v>0</v>
      </c>
      <c r="AO8" s="57">
        <f>IFERROR(INDEX(IS,MATCH($B8,IS!$A:$A,0),MATCH(Summary!AO$3,IS!$3:$3,0)),0)</f>
        <v>0</v>
      </c>
      <c r="AP8" s="57">
        <f>IFERROR(INDEX(IS,MATCH($B8,IS!$A:$A,0),MATCH(Summary!AP$3,IS!$3:$3,0)),0)</f>
        <v>0</v>
      </c>
      <c r="AQ8" s="57">
        <f>IFERROR(INDEX(IS,MATCH($B8,IS!$A:$A,0),MATCH(Summary!AQ$3,IS!$3:$3,0)),0)</f>
        <v>0</v>
      </c>
      <c r="AR8" s="57">
        <f>IFERROR(INDEX(IS,MATCH($B8,IS!$A:$A,0),MATCH(Summary!AR$3,IS!$3:$3,0)),0)</f>
        <v>0</v>
      </c>
      <c r="AS8" s="57">
        <f>IFERROR(INDEX(IS,MATCH($B8,IS!$A:$A,0),MATCH(Summary!AS$3,IS!$3:$3,0)),0)</f>
        <v>0</v>
      </c>
      <c r="AT8" s="57">
        <f>IFERROR(INDEX(IS,MATCH($B8,IS!$A:$A,0),MATCH(Summary!AT$3,IS!$3:$3,0)),0)</f>
        <v>0</v>
      </c>
      <c r="AU8" s="57">
        <f>IFERROR(INDEX(IS,MATCH($B8,IS!$A:$A,0),MATCH(Summary!AU$3,IS!$3:$3,0)),0)</f>
        <v>0</v>
      </c>
      <c r="AV8" s="57">
        <f>IFERROR(INDEX(IS,MATCH($B8,IS!$A:$A,0),MATCH(Summary!AV$3,IS!$3:$3,0)),0)</f>
        <v>0</v>
      </c>
      <c r="AW8" s="57">
        <f>IFERROR(INDEX(IS,MATCH($B8,IS!$A:$A,0),MATCH(Summary!AW$3,IS!$3:$3,0)),0)</f>
        <v>0</v>
      </c>
      <c r="AX8" s="57">
        <f>IFERROR(INDEX(IS,MATCH($B8,IS!$A:$A,0),MATCH(Summary!AX$3,IS!$3:$3,0)),0)</f>
        <v>0</v>
      </c>
      <c r="AY8" s="57">
        <f>IFERROR(INDEX(IS,MATCH($B8,IS!$A:$A,0),MATCH(Summary!AY$3,IS!$3:$3,0)),0)</f>
        <v>0</v>
      </c>
      <c r="AZ8" s="57">
        <f>IFERROR(INDEX(IS,MATCH($B8,IS!$A:$A,0),MATCH(Summary!AZ$3,IS!$3:$3,0)),0)</f>
        <v>0</v>
      </c>
      <c r="BA8" s="57">
        <f>IFERROR(INDEX(IS,MATCH($B8,IS!$A:$A,0),MATCH(Summary!BA$3,IS!$3:$3,0)),0)</f>
        <v>0</v>
      </c>
      <c r="BB8" s="57">
        <f>IFERROR(INDEX(IS,MATCH($B8,IS!$A:$A,0),MATCH(Summary!BB$3,IS!$3:$3,0)),0)</f>
        <v>0</v>
      </c>
      <c r="BC8" s="57"/>
      <c r="BD8" s="57"/>
      <c r="BE8" s="57"/>
      <c r="BF8" s="57"/>
      <c r="BG8" s="57"/>
      <c r="BH8" s="57"/>
    </row>
    <row r="9" spans="1:16382" s="209" customFormat="1" ht="12.75" customHeight="1" x14ac:dyDescent="0.15">
      <c r="A9" s="330" t="s">
        <v>21</v>
      </c>
      <c r="B9" s="208" t="s">
        <v>21</v>
      </c>
      <c r="C9" s="327">
        <f ca="1">IFERROR(INDEX(IS,MATCH($B9,IS!$A:$A,0),MATCH(Summary!C$3,IS!$3:$3,0)),0)</f>
        <v>84363.902021270784</v>
      </c>
      <c r="D9" s="328">
        <f ca="1">IFERROR(INDEX(IS,MATCH($B9,IS!$A:$A,0),MATCH(Summary!D$3,IS!$3:$3,0)),0)</f>
        <v>1088576.3630184471</v>
      </c>
      <c r="E9" s="328">
        <f ca="1">IFERROR(INDEX(IS,MATCH($B9,IS!$A:$A,0),MATCH(Summary!E$3,IS!$3:$3,0)),0)</f>
        <v>3169645.2480239789</v>
      </c>
      <c r="F9" s="328">
        <f ca="1">IFERROR(INDEX(IS,MATCH($B9,IS!$A:$A,0),MATCH(Summary!F$3,IS!$3:$3,0)),0)</f>
        <v>9747997.9824824855</v>
      </c>
      <c r="G9" s="328">
        <f ca="1">IFERROR(INDEX(IS,MATCH($B9,IS!$A:$A,0),MATCH(Summary!G$3,IS!$3:$3,0)),0)</f>
        <v>1004</v>
      </c>
      <c r="H9" s="329">
        <f ca="1">IFERROR(INDEX(IS,MATCH($B9,IS!$A:$A,0),MATCH(Summary!H$3,IS!$3:$3,0)),0)</f>
        <v>1530.7983668895142</v>
      </c>
      <c r="I9" s="329">
        <f ca="1">IFERROR(INDEX(IS,MATCH($B9,IS!$A:$A,0),MATCH(Summary!I$3,IS!$3:$3,0)),0)</f>
        <v>1803.2451979955711</v>
      </c>
      <c r="J9" s="329">
        <f ca="1">IFERROR(INDEX(IS,MATCH($B9,IS!$A:$A,0),MATCH(Summary!J$3,IS!$3:$3,0)),0)</f>
        <v>2287.4438493059261</v>
      </c>
      <c r="K9" s="329">
        <f ca="1">IFERROR(INDEX(IS,MATCH($B9,IS!$A:$A,0),MATCH(Summary!K$3,IS!$3:$3,0)),0)</f>
        <v>2546.03643677839</v>
      </c>
      <c r="L9" s="329">
        <f ca="1">IFERROR(INDEX(IS,MATCH($B9,IS!$A:$A,0),MATCH(Summary!L$3,IS!$3:$3,0)),0)</f>
        <v>2692.3844622370734</v>
      </c>
      <c r="M9" s="329">
        <f ca="1">IFERROR(INDEX(IS,MATCH($B9,IS!$A:$A,0),MATCH(Summary!M$3,IS!$3:$3,0)),0)</f>
        <v>5794.8908590053779</v>
      </c>
      <c r="N9" s="329">
        <f ca="1">IFERROR(INDEX(IS,MATCH($B9,IS!$A:$A,0),MATCH(Summary!N$3,IS!$3:$3,0)),0)</f>
        <v>9057.7884192012734</v>
      </c>
      <c r="O9" s="329">
        <f ca="1">IFERROR(INDEX(IS,MATCH($B9,IS!$A:$A,0),MATCH(Summary!O$3,IS!$3:$3,0)),0)</f>
        <v>12416.760224814088</v>
      </c>
      <c r="P9" s="329">
        <f ca="1">IFERROR(INDEX(IS,MATCH($B9,IS!$A:$A,0),MATCH(Summary!P$3,IS!$3:$3,0)),0)</f>
        <v>14166.605601521856</v>
      </c>
      <c r="Q9" s="329">
        <f ca="1">IFERROR(INDEX(IS,MATCH($B9,IS!$A:$A,0),MATCH(Summary!Q$3,IS!$3:$3,0)),0)</f>
        <v>15195.04944598204</v>
      </c>
      <c r="R9" s="329">
        <f ca="1">IFERROR(INDEX(IS,MATCH($B9,IS!$A:$A,0),MATCH(Summary!R$3,IS!$3:$3,0)),0)</f>
        <v>15868.899157539665</v>
      </c>
      <c r="S9" s="329">
        <f ca="1">IFERROR(INDEX(IS,MATCH($B9,IS!$A:$A,0),MATCH(Summary!S$3,IS!$3:$3,0)),0)</f>
        <v>39220.379458438991</v>
      </c>
      <c r="T9" s="329">
        <f ca="1">IFERROR(INDEX(IS,MATCH($B9,IS!$A:$A,0),MATCH(Summary!T$3,IS!$3:$3,0)),0)</f>
        <v>56630.928429779618</v>
      </c>
      <c r="U9" s="329">
        <f ca="1">IFERROR(INDEX(IS,MATCH($B9,IS!$A:$A,0),MATCH(Summary!U$3,IS!$3:$3,0)),0)</f>
        <v>70153.437202687637</v>
      </c>
      <c r="V9" s="329">
        <f ca="1">IFERROR(INDEX(IS,MATCH($B9,IS!$A:$A,0),MATCH(Summary!V$3,IS!$3:$3,0)),0)</f>
        <v>79496.045311579204</v>
      </c>
      <c r="W9" s="329">
        <f ca="1">IFERROR(INDEX(IS,MATCH($B9,IS!$A:$A,0),MATCH(Summary!W$3,IS!$3:$3,0)),0)</f>
        <v>86208.852000182829</v>
      </c>
      <c r="X9" s="329">
        <f ca="1">IFERROR(INDEX(IS,MATCH($B9,IS!$A:$A,0),MATCH(Summary!X$3,IS!$3:$3,0)),0)</f>
        <v>91239.535402226786</v>
      </c>
      <c r="Y9" s="329">
        <f ca="1">IFERROR(INDEX(IS,MATCH($B9,IS!$A:$A,0),MATCH(Summary!Y$3,IS!$3:$3,0)),0)</f>
        <v>96886.843772360167</v>
      </c>
      <c r="Z9" s="329">
        <f ca="1">IFERROR(INDEX(IS,MATCH($B9,IS!$A:$A,0),MATCH(Summary!Z$3,IS!$3:$3,0)),0)</f>
        <v>102998.83256976034</v>
      </c>
      <c r="AA9" s="329">
        <f ca="1">IFERROR(INDEX(IS,MATCH($B9,IS!$A:$A,0),MATCH(Summary!AA$3,IS!$3:$3,0)),0)</f>
        <v>109475.92580893222</v>
      </c>
      <c r="AB9" s="329">
        <f ca="1">IFERROR(INDEX(IS,MATCH($B9,IS!$A:$A,0),MATCH(Summary!AB$3,IS!$3:$3,0)),0)</f>
        <v>114579.81512435286</v>
      </c>
      <c r="AC9" s="329">
        <f ca="1">IFERROR(INDEX(IS,MATCH($B9,IS!$A:$A,0),MATCH(Summary!AC$3,IS!$3:$3,0)),0)</f>
        <v>118907.55889159846</v>
      </c>
      <c r="AD9" s="329">
        <f ca="1">IFERROR(INDEX(IS,MATCH($B9,IS!$A:$A,0),MATCH(Summary!AD$3,IS!$3:$3,0)),0)</f>
        <v>122778.20904654809</v>
      </c>
      <c r="AE9" s="329">
        <f ca="1">IFERROR(INDEX(IS,MATCH($B9,IS!$A:$A,0),MATCH(Summary!AE$3,IS!$3:$3,0)),0)</f>
        <v>162142.66321546273</v>
      </c>
      <c r="AF9" s="329">
        <f ca="1">IFERROR(INDEX(IS,MATCH($B9,IS!$A:$A,0),MATCH(Summary!AF$3,IS!$3:$3,0)),0)</f>
        <v>191648.83940280977</v>
      </c>
      <c r="AG9" s="329">
        <f ca="1">IFERROR(INDEX(IS,MATCH($B9,IS!$A:$A,0),MATCH(Summary!AG$3,IS!$3:$3,0)),0)</f>
        <v>214124.12409764944</v>
      </c>
      <c r="AH9" s="329">
        <f ca="1">IFERROR(INDEX(IS,MATCH($B9,IS!$A:$A,0),MATCH(Summary!AH$3,IS!$3:$3,0)),0)</f>
        <v>231602.96362951904</v>
      </c>
      <c r="AI9" s="329">
        <f ca="1">IFERROR(INDEX(IS,MATCH($B9,IS!$A:$A,0),MATCH(Summary!AI$3,IS!$3:$3,0)),0)</f>
        <v>245551.37901471133</v>
      </c>
      <c r="AJ9" s="329">
        <f ca="1">IFERROR(INDEX(IS,MATCH($B9,IS!$A:$A,0),MATCH(Summary!AJ$3,IS!$3:$3,0)),0)</f>
        <v>257025.53778395944</v>
      </c>
      <c r="AK9" s="329">
        <f ca="1">IFERROR(INDEX(IS,MATCH($B9,IS!$A:$A,0),MATCH(Summary!AK$3,IS!$3:$3,0)),0)</f>
        <v>274015.02307462209</v>
      </c>
      <c r="AL9" s="329">
        <f ca="1">IFERROR(INDEX(IS,MATCH($B9,IS!$A:$A,0),MATCH(Summary!AL$3,IS!$3:$3,0)),0)</f>
        <v>287853.04330291558</v>
      </c>
      <c r="AM9" s="329">
        <f ca="1">IFERROR(INDEX(IS,MATCH($B9,IS!$A:$A,0),MATCH(Summary!AM$3,IS!$3:$3,0)),0)</f>
        <v>299496.73880015564</v>
      </c>
      <c r="AN9" s="329">
        <f ca="1">IFERROR(INDEX(IS,MATCH($B9,IS!$A:$A,0),MATCH(Summary!AN$3,IS!$3:$3,0)),0)</f>
        <v>318534.67550108628</v>
      </c>
      <c r="AO9" s="329">
        <f ca="1">IFERROR(INDEX(IS,MATCH($B9,IS!$A:$A,0),MATCH(Summary!AO$3,IS!$3:$3,0)),0)</f>
        <v>335790.47300514515</v>
      </c>
      <c r="AP9" s="329">
        <f ca="1">IFERROR(INDEX(IS,MATCH($B9,IS!$A:$A,0),MATCH(Summary!AP$3,IS!$3:$3,0)),0)</f>
        <v>351859.78719594242</v>
      </c>
      <c r="AQ9" s="329">
        <f ca="1">IFERROR(INDEX(IS,MATCH($B9,IS!$A:$A,0),MATCH(Summary!AQ$3,IS!$3:$3,0)),0)</f>
        <v>466198.96991043497</v>
      </c>
      <c r="AR9" s="329">
        <f ca="1">IFERROR(INDEX(IS,MATCH($B9,IS!$A:$A,0),MATCH(Summary!AR$3,IS!$3:$3,0)),0)</f>
        <v>559479.53121843701</v>
      </c>
      <c r="AS9" s="329">
        <f ca="1">IFERROR(INDEX(IS,MATCH($B9,IS!$A:$A,0),MATCH(Summary!AS$3,IS!$3:$3,0)),0)</f>
        <v>636532.35589412262</v>
      </c>
      <c r="AT9" s="329">
        <f ca="1">IFERROR(INDEX(IS,MATCH($B9,IS!$A:$A,0),MATCH(Summary!AT$3,IS!$3:$3,0)),0)</f>
        <v>702803.24020096636</v>
      </c>
      <c r="AU9" s="329">
        <f ca="1">IFERROR(INDEX(IS,MATCH($B9,IS!$A:$A,0),MATCH(Summary!AU$3,IS!$3:$3,0)),0)</f>
        <v>760956.50836783124</v>
      </c>
      <c r="AV9" s="329">
        <f ca="1">IFERROR(INDEX(IS,MATCH($B9,IS!$A:$A,0),MATCH(Summary!AV$3,IS!$3:$3,0)),0)</f>
        <v>813000.91259039321</v>
      </c>
      <c r="AW9" s="329">
        <f ca="1">IFERROR(INDEX(IS,MATCH($B9,IS!$A:$A,0),MATCH(Summary!AW$3,IS!$3:$3,0)),0)</f>
        <v>860508.81554138905</v>
      </c>
      <c r="AX9" s="329">
        <f ca="1">IFERROR(INDEX(IS,MATCH($B9,IS!$A:$A,0),MATCH(Summary!AX$3,IS!$3:$3,0)),0)</f>
        <v>904853.08113457635</v>
      </c>
      <c r="AY9" s="329">
        <f ca="1">IFERROR(INDEX(IS,MATCH($B9,IS!$A:$A,0),MATCH(Summary!AY$3,IS!$3:$3,0)),0)</f>
        <v>946959.89584384137</v>
      </c>
      <c r="AZ9" s="329">
        <f ca="1">IFERROR(INDEX(IS,MATCH($B9,IS!$A:$A,0),MATCH(Summary!AZ$3,IS!$3:$3,0)),0)</f>
        <v>989230.76223009452</v>
      </c>
      <c r="BA9" s="329">
        <f ca="1">IFERROR(INDEX(IS,MATCH($B9,IS!$A:$A,0),MATCH(Summary!BA$3,IS!$3:$3,0)),0)</f>
        <v>1032018.7868478959</v>
      </c>
      <c r="BB9" s="329">
        <f ca="1">IFERROR(INDEX(IS,MATCH($B9,IS!$A:$A,0),MATCH(Summary!BB$3,IS!$3:$3,0)),0)</f>
        <v>1075455.1227025008</v>
      </c>
      <c r="BC9" s="329"/>
      <c r="BD9" s="329"/>
      <c r="BE9" s="329"/>
      <c r="BF9" s="329"/>
      <c r="BG9" s="329"/>
      <c r="BH9" s="329"/>
    </row>
    <row r="10" spans="1:16382" s="67" customFormat="1" ht="12.75" customHeight="1" x14ac:dyDescent="0.15">
      <c r="A10" s="59"/>
      <c r="B10" s="59"/>
      <c r="C10" s="304"/>
      <c r="D10" s="60"/>
      <c r="E10" s="60"/>
      <c r="F10" s="60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6"/>
      <c r="BG10" s="66"/>
      <c r="BH10" s="66"/>
    </row>
    <row r="11" spans="1:16382" s="67" customFormat="1" ht="12.75" customHeight="1" x14ac:dyDescent="0.15">
      <c r="A11" s="313" t="s">
        <v>178</v>
      </c>
      <c r="B11" s="313" t="s">
        <v>59</v>
      </c>
      <c r="C11" s="318">
        <f ca="1">IFERROR(INDEX(IS,MATCH($B11,IS!$A:$A,0),MATCH(Summary!C$3,IS!$3:$3,0)),0)</f>
        <v>50530.917060638123</v>
      </c>
      <c r="D11" s="60">
        <f ca="1">IFERROR(INDEX(IS,MATCH($B11,IS!$A:$A,0),MATCH(Summary!D$3,IS!$3:$3,0)),0)</f>
        <v>151353.31040395543</v>
      </c>
      <c r="E11" s="60">
        <f ca="1">IFERROR(INDEX(IS,MATCH($B11,IS!$A:$A,0),MATCH(Summary!E$3,IS!$3:$3,0)),0)</f>
        <v>407482.29004359822</v>
      </c>
      <c r="F11" s="60">
        <f ca="1">IFERROR(INDEX(IS,MATCH($B11,IS!$A:$A,0),MATCH(Summary!F$3,IS!$3:$3,0)),0)</f>
        <v>1004133.2401241621</v>
      </c>
      <c r="G11" s="60">
        <f ca="1">IFERROR(INDEX(IS,MATCH($B11,IS!$A:$A,0),MATCH(Summary!G$3,IS!$3:$3,0)),0)</f>
        <v>4030.12</v>
      </c>
      <c r="H11" s="66">
        <f ca="1">IFERROR(INDEX(IS,MATCH($B11,IS!$A:$A,0),MATCH(Summary!H$3,IS!$3:$3,0)),0)</f>
        <v>4045.9239510066855</v>
      </c>
      <c r="I11" s="66">
        <f ca="1">IFERROR(INDEX(IS,MATCH($B11,IS!$A:$A,0),MATCH(Summary!I$3,IS!$3:$3,0)),0)</f>
        <v>4054.0973559398672</v>
      </c>
      <c r="J11" s="66">
        <f ca="1">IFERROR(INDEX(IS,MATCH($B11,IS!$A:$A,0),MATCH(Summary!J$3,IS!$3:$3,0)),0)</f>
        <v>4068.6233154791776</v>
      </c>
      <c r="K11" s="66">
        <f ca="1">IFERROR(INDEX(IS,MATCH($B11,IS!$A:$A,0),MATCH(Summary!K$3,IS!$3:$3,0)),0)</f>
        <v>4076.3810931033518</v>
      </c>
      <c r="L11" s="66">
        <f ca="1">IFERROR(INDEX(IS,MATCH($B11,IS!$A:$A,0),MATCH(Summary!L$3,IS!$3:$3,0)),0)</f>
        <v>4080.7715338671123</v>
      </c>
      <c r="M11" s="66">
        <f ca="1">IFERROR(INDEX(IS,MATCH($B11,IS!$A:$A,0),MATCH(Summary!M$3,IS!$3:$3,0)),0)</f>
        <v>4173.8467257701614</v>
      </c>
      <c r="N11" s="66">
        <f ca="1">IFERROR(INDEX(IS,MATCH($B11,IS!$A:$A,0),MATCH(Summary!N$3,IS!$3:$3,0)),0)</f>
        <v>4271.7336525760384</v>
      </c>
      <c r="O11" s="66">
        <f ca="1">IFERROR(INDEX(IS,MATCH($B11,IS!$A:$A,0),MATCH(Summary!O$3,IS!$3:$3,0)),0)</f>
        <v>4372.5028067444227</v>
      </c>
      <c r="P11" s="66">
        <f ca="1">IFERROR(INDEX(IS,MATCH($B11,IS!$A:$A,0),MATCH(Summary!P$3,IS!$3:$3,0)),0)</f>
        <v>4424.9981680456558</v>
      </c>
      <c r="Q11" s="66">
        <f ca="1">IFERROR(INDEX(IS,MATCH($B11,IS!$A:$A,0),MATCH(Summary!Q$3,IS!$3:$3,0)),0)</f>
        <v>4455.8514833794616</v>
      </c>
      <c r="R11" s="66">
        <f ca="1">IFERROR(INDEX(IS,MATCH($B11,IS!$A:$A,0),MATCH(Summary!R$3,IS!$3:$3,0)),0)</f>
        <v>4476.06697472619</v>
      </c>
      <c r="S11" s="66">
        <f ca="1">IFERROR(INDEX(IS,MATCH($B11,IS!$A:$A,0),MATCH(Summary!S$3,IS!$3:$3,0)),0)</f>
        <v>5176.6113837531702</v>
      </c>
      <c r="T11" s="66">
        <f ca="1">IFERROR(INDEX(IS,MATCH($B11,IS!$A:$A,0),MATCH(Summary!T$3,IS!$3:$3,0)),0)</f>
        <v>5698.9278528933883</v>
      </c>
      <c r="U11" s="66">
        <f ca="1">IFERROR(INDEX(IS,MATCH($B11,IS!$A:$A,0),MATCH(Summary!U$3,IS!$3:$3,0)),0)</f>
        <v>6104.6031160806288</v>
      </c>
      <c r="V11" s="66">
        <f ca="1">IFERROR(INDEX(IS,MATCH($B11,IS!$A:$A,0),MATCH(Summary!V$3,IS!$3:$3,0)),0)</f>
        <v>6384.881359347376</v>
      </c>
      <c r="W11" s="66">
        <f ca="1">IFERROR(INDEX(IS,MATCH($B11,IS!$A:$A,0),MATCH(Summary!W$3,IS!$3:$3,0)),0)</f>
        <v>6586.265560005485</v>
      </c>
      <c r="X11" s="66">
        <f ca="1">IFERROR(INDEX(IS,MATCH($B11,IS!$A:$A,0),MATCH(Summary!X$3,IS!$3:$3,0)),0)</f>
        <v>6737.1860620668031</v>
      </c>
      <c r="Y11" s="66">
        <f ca="1">IFERROR(INDEX(IS,MATCH($B11,IS!$A:$A,0),MATCH(Summary!Y$3,IS!$3:$3,0)),0)</f>
        <v>6906.6053131708049</v>
      </c>
      <c r="Z11" s="66">
        <f ca="1">IFERROR(INDEX(IS,MATCH($B11,IS!$A:$A,0),MATCH(Summary!Z$3,IS!$3:$3,0)),0)</f>
        <v>17103.392014961421</v>
      </c>
      <c r="AA11" s="66">
        <f ca="1">IFERROR(INDEX(IS,MATCH($B11,IS!$A:$A,0),MATCH(Summary!AA$3,IS!$3:$3,0)),0)</f>
        <v>17511.062857582237</v>
      </c>
      <c r="AB11" s="66">
        <f ca="1">IFERROR(INDEX(IS,MATCH($B11,IS!$A:$A,0),MATCH(Summary!AB$3,IS!$3:$3,0)),0)</f>
        <v>24123.855369597397</v>
      </c>
      <c r="AC11" s="66">
        <f ca="1">IFERROR(INDEX(IS,MATCH($B11,IS!$A:$A,0),MATCH(Summary!AC$3,IS!$3:$3,0)),0)</f>
        <v>24391.21173920147</v>
      </c>
      <c r="AD11" s="66">
        <f ca="1">IFERROR(INDEX(IS,MATCH($B11,IS!$A:$A,0),MATCH(Summary!AD$3,IS!$3:$3,0)),0)</f>
        <v>24628.707775295246</v>
      </c>
      <c r="AE11" s="66">
        <f ca="1">IFERROR(INDEX(IS,MATCH($B11,IS!$A:$A,0),MATCH(Summary!AE$3,IS!$3:$3,0)),0)</f>
        <v>27482.962734845765</v>
      </c>
      <c r="AF11" s="66">
        <f ca="1">IFERROR(INDEX(IS,MATCH($B11,IS!$A:$A,0),MATCH(Summary!AF$3,IS!$3:$3,0)),0)</f>
        <v>29378.07943323021</v>
      </c>
      <c r="AG11" s="66">
        <f ca="1">IFERROR(INDEX(IS,MATCH($B11,IS!$A:$A,0),MATCH(Summary!AG$3,IS!$3:$3,0)),0)</f>
        <v>30813.628024449372</v>
      </c>
      <c r="AH11" s="66">
        <f ca="1">IFERROR(INDEX(IS,MATCH($B11,IS!$A:$A,0),MATCH(Summary!AH$3,IS!$3:$3,0)),0)</f>
        <v>31922.60441035105</v>
      </c>
      <c r="AI11" s="66">
        <f ca="1">IFERROR(INDEX(IS,MATCH($B11,IS!$A:$A,0),MATCH(Summary!AI$3,IS!$3:$3,0)),0)</f>
        <v>32800.843984695552</v>
      </c>
      <c r="AJ11" s="66">
        <f ca="1">IFERROR(INDEX(IS,MATCH($B11,IS!$A:$A,0),MATCH(Summary!AJ$3,IS!$3:$3,0)),0)</f>
        <v>33517.388402747427</v>
      </c>
      <c r="AK11" s="66">
        <f ca="1">IFERROR(INDEX(IS,MATCH($B11,IS!$A:$A,0),MATCH(Summary!AK$3,IS!$3:$3,0)),0)</f>
        <v>34590.832984707951</v>
      </c>
      <c r="AL11" s="66">
        <f ca="1">IFERROR(INDEX(IS,MATCH($B11,IS!$A:$A,0),MATCH(Summary!AL$3,IS!$3:$3,0)),0)</f>
        <v>35458.328292780221</v>
      </c>
      <c r="AM11" s="66">
        <f ca="1">IFERROR(INDEX(IS,MATCH($B11,IS!$A:$A,0),MATCH(Summary!AM$3,IS!$3:$3,0)),0)</f>
        <v>36182.441685104575</v>
      </c>
      <c r="AN11" s="66">
        <f ca="1">IFERROR(INDEX(IS,MATCH($B11,IS!$A:$A,0),MATCH(Summary!AN$3,IS!$3:$3,0)),0)</f>
        <v>37385.441929535446</v>
      </c>
      <c r="AO11" s="66">
        <f ca="1">IFERROR(INDEX(IS,MATCH($B11,IS!$A:$A,0),MATCH(Summary!AO$3,IS!$3:$3,0)),0)</f>
        <v>38471.170762708898</v>
      </c>
      <c r="AP11" s="66">
        <f ca="1">IFERROR(INDEX(IS,MATCH($B11,IS!$A:$A,0),MATCH(Summary!AP$3,IS!$3:$3,0)),0)</f>
        <v>39478.567398441795</v>
      </c>
      <c r="AQ11" s="66">
        <f ca="1">IFERROR(INDEX(IS,MATCH($B11,IS!$A:$A,0),MATCH(Summary!AQ$3,IS!$3:$3,0)),0)</f>
        <v>54129.083145465687</v>
      </c>
      <c r="AR11" s="66">
        <f ca="1">IFERROR(INDEX(IS,MATCH($B11,IS!$A:$A,0),MATCH(Summary!AR$3,IS!$3:$3,0)),0)</f>
        <v>60128.675397084429</v>
      </c>
      <c r="AS11" s="66">
        <f ca="1">IFERROR(INDEX(IS,MATCH($B11,IS!$A:$A,0),MATCH(Summary!AS$3,IS!$3:$3,0)),0)</f>
        <v>65064.269588575211</v>
      </c>
      <c r="AT11" s="66">
        <f ca="1">IFERROR(INDEX(IS,MATCH($B11,IS!$A:$A,0),MATCH(Summary!AT$3,IS!$3:$3,0)),0)</f>
        <v>76231.50663171726</v>
      </c>
      <c r="AU11" s="66">
        <f ca="1">IFERROR(INDEX(IS,MATCH($B11,IS!$A:$A,0),MATCH(Summary!AU$3,IS!$3:$3,0)),0)</f>
        <v>79924.962846829061</v>
      </c>
      <c r="AV11" s="66">
        <f ca="1">IFERROR(INDEX(IS,MATCH($B11,IS!$A:$A,0),MATCH(Summary!AV$3,IS!$3:$3,0)),0)</f>
        <v>83216.199651419432</v>
      </c>
      <c r="AW11" s="66">
        <f ca="1">IFERROR(INDEX(IS,MATCH($B11,IS!$A:$A,0),MATCH(Summary!AW$3,IS!$3:$3,0)),0)</f>
        <v>86208.226327349461</v>
      </c>
      <c r="AX11" s="66">
        <f ca="1">IFERROR(INDEX(IS,MATCH($B11,IS!$A:$A,0),MATCH(Summary!AX$3,IS!$3:$3,0)),0)</f>
        <v>88990.887817382347</v>
      </c>
      <c r="AY11" s="66">
        <f ca="1">IFERROR(INDEX(IS,MATCH($B11,IS!$A:$A,0),MATCH(Summary!AY$3,IS!$3:$3,0)),0)</f>
        <v>98564.824568779572</v>
      </c>
      <c r="AZ11" s="66">
        <f ca="1">IFERROR(INDEX(IS,MATCH($B11,IS!$A:$A,0),MATCH(Summary!AZ$3,IS!$3:$3,0)),0)</f>
        <v>101206.35035758735</v>
      </c>
      <c r="BA11" s="66">
        <f ca="1">IFERROR(INDEX(IS,MATCH($B11,IS!$A:$A,0),MATCH(Summary!BA$3,IS!$3:$3,0)),0)</f>
        <v>103878.4702067934</v>
      </c>
      <c r="BB11" s="66">
        <f ca="1">IFERROR(INDEX(IS,MATCH($B11,IS!$A:$A,0),MATCH(Summary!BB$3,IS!$3:$3,0)),0)</f>
        <v>106589.78358517893</v>
      </c>
      <c r="BC11" s="66"/>
      <c r="BD11" s="66"/>
      <c r="BE11" s="66"/>
      <c r="BF11" s="66"/>
      <c r="BG11" s="66"/>
      <c r="BH11" s="66"/>
    </row>
    <row r="12" spans="1:16382" s="67" customFormat="1" ht="12.75" customHeight="1" x14ac:dyDescent="0.15">
      <c r="A12" s="59" t="s">
        <v>0</v>
      </c>
      <c r="B12" s="59" t="s">
        <v>0</v>
      </c>
      <c r="C12" s="318">
        <f ca="1">IFERROR(INDEX(IS,MATCH($B12,IS!$A:$A,0),MATCH(Summary!C$3,IS!$3:$3,0)),0)</f>
        <v>33832.984960632653</v>
      </c>
      <c r="D12" s="60">
        <f ca="1">IFERROR(INDEX(IS,MATCH($B12,IS!$A:$A,0),MATCH(Summary!D$3,IS!$3:$3,0)),0)</f>
        <v>937223.05261449178</v>
      </c>
      <c r="E12" s="60">
        <f ca="1">IFERROR(INDEX(IS,MATCH($B12,IS!$A:$A,0),MATCH(Summary!E$3,IS!$3:$3,0)),0)</f>
        <v>2762162.9579803813</v>
      </c>
      <c r="F12" s="60">
        <f ca="1">IFERROR(INDEX(IS,MATCH($B12,IS!$A:$A,0),MATCH(Summary!F$3,IS!$3:$3,0)),0)</f>
        <v>8743864.7423583213</v>
      </c>
      <c r="G12" s="60">
        <f ca="1">IFERROR(INDEX(IS,MATCH($B12,IS!$A:$A,0),MATCH(Summary!G$3,IS!$3:$3,0)),0)</f>
        <v>-3026.12</v>
      </c>
      <c r="H12" s="66">
        <f ca="1">IFERROR(INDEX(IS,MATCH($B12,IS!$A:$A,0),MATCH(Summary!H$3,IS!$3:$3,0)),0)</f>
        <v>-2515.1255841171715</v>
      </c>
      <c r="I12" s="66">
        <f ca="1">IFERROR(INDEX(IS,MATCH($B12,IS!$A:$A,0),MATCH(Summary!I$3,IS!$3:$3,0)),0)</f>
        <v>-2250.8521579442959</v>
      </c>
      <c r="J12" s="66">
        <f ca="1">IFERROR(INDEX(IS,MATCH($B12,IS!$A:$A,0),MATCH(Summary!J$3,IS!$3:$3,0)),0)</f>
        <v>-1781.1794661732515</v>
      </c>
      <c r="K12" s="66">
        <f ca="1">IFERROR(INDEX(IS,MATCH($B12,IS!$A:$A,0),MATCH(Summary!K$3,IS!$3:$3,0)),0)</f>
        <v>-1530.3446563249618</v>
      </c>
      <c r="L12" s="66">
        <f ca="1">IFERROR(INDEX(IS,MATCH($B12,IS!$A:$A,0),MATCH(Summary!L$3,IS!$3:$3,0)),0)</f>
        <v>-1388.3870716300389</v>
      </c>
      <c r="M12" s="66">
        <f ca="1">IFERROR(INDEX(IS,MATCH($B12,IS!$A:$A,0),MATCH(Summary!M$3,IS!$3:$3,0)),0)</f>
        <v>1621.0441332352166</v>
      </c>
      <c r="N12" s="66">
        <f ca="1">IFERROR(INDEX(IS,MATCH($B12,IS!$A:$A,0),MATCH(Summary!N$3,IS!$3:$3,0)),0)</f>
        <v>4786.0547666252351</v>
      </c>
      <c r="O12" s="66">
        <f ca="1">IFERROR(INDEX(IS,MATCH($B12,IS!$A:$A,0),MATCH(Summary!O$3,IS!$3:$3,0)),0)</f>
        <v>8044.2574180696656</v>
      </c>
      <c r="P12" s="66">
        <f ca="1">IFERROR(INDEX(IS,MATCH($B12,IS!$A:$A,0),MATCH(Summary!P$3,IS!$3:$3,0)),0)</f>
        <v>9741.6074334762015</v>
      </c>
      <c r="Q12" s="66">
        <f ca="1">IFERROR(INDEX(IS,MATCH($B12,IS!$A:$A,0),MATCH(Summary!Q$3,IS!$3:$3,0)),0)</f>
        <v>10739.197962602579</v>
      </c>
      <c r="R12" s="66">
        <f ca="1">IFERROR(INDEX(IS,MATCH($B12,IS!$A:$A,0),MATCH(Summary!R$3,IS!$3:$3,0)),0)</f>
        <v>11392.832182813476</v>
      </c>
      <c r="S12" s="66">
        <f ca="1">IFERROR(INDEX(IS,MATCH($B12,IS!$A:$A,0),MATCH(Summary!S$3,IS!$3:$3,0)),0)</f>
        <v>34043.768074685824</v>
      </c>
      <c r="T12" s="66">
        <f ca="1">IFERROR(INDEX(IS,MATCH($B12,IS!$A:$A,0),MATCH(Summary!T$3,IS!$3:$3,0)),0)</f>
        <v>50932.000576886232</v>
      </c>
      <c r="U12" s="66">
        <f ca="1">IFERROR(INDEX(IS,MATCH($B12,IS!$A:$A,0),MATCH(Summary!U$3,IS!$3:$3,0)),0)</f>
        <v>64048.834086607007</v>
      </c>
      <c r="V12" s="66">
        <f ca="1">IFERROR(INDEX(IS,MATCH($B12,IS!$A:$A,0),MATCH(Summary!V$3,IS!$3:$3,0)),0)</f>
        <v>73111.163952231829</v>
      </c>
      <c r="W12" s="66">
        <f ca="1">IFERROR(INDEX(IS,MATCH($B12,IS!$A:$A,0),MATCH(Summary!W$3,IS!$3:$3,0)),0)</f>
        <v>79622.586440177343</v>
      </c>
      <c r="X12" s="66">
        <f ca="1">IFERROR(INDEX(IS,MATCH($B12,IS!$A:$A,0),MATCH(Summary!X$3,IS!$3:$3,0)),0)</f>
        <v>84502.349340159984</v>
      </c>
      <c r="Y12" s="66">
        <f ca="1">IFERROR(INDEX(IS,MATCH($B12,IS!$A:$A,0),MATCH(Summary!Y$3,IS!$3:$3,0)),0)</f>
        <v>89980.238459189364</v>
      </c>
      <c r="Z12" s="66">
        <f ca="1">IFERROR(INDEX(IS,MATCH($B12,IS!$A:$A,0),MATCH(Summary!Z$3,IS!$3:$3,0)),0)</f>
        <v>85895.44055479893</v>
      </c>
      <c r="AA12" s="66">
        <f ca="1">IFERROR(INDEX(IS,MATCH($B12,IS!$A:$A,0),MATCH(Summary!AA$3,IS!$3:$3,0)),0)</f>
        <v>91964.862951349991</v>
      </c>
      <c r="AB12" s="66">
        <f ca="1">IFERROR(INDEX(IS,MATCH($B12,IS!$A:$A,0),MATCH(Summary!AB$3,IS!$3:$3,0)),0)</f>
        <v>90455.959754755459</v>
      </c>
      <c r="AC12" s="66">
        <f ca="1">IFERROR(INDEX(IS,MATCH($B12,IS!$A:$A,0),MATCH(Summary!AC$3,IS!$3:$3,0)),0)</f>
        <v>94516.347152396978</v>
      </c>
      <c r="AD12" s="66">
        <f ca="1">IFERROR(INDEX(IS,MATCH($B12,IS!$A:$A,0),MATCH(Summary!AD$3,IS!$3:$3,0)),0)</f>
        <v>98149.501271252841</v>
      </c>
      <c r="AE12" s="66">
        <f ca="1">IFERROR(INDEX(IS,MATCH($B12,IS!$A:$A,0),MATCH(Summary!AE$3,IS!$3:$3,0)),0)</f>
        <v>134659.70048061697</v>
      </c>
      <c r="AF12" s="66">
        <f ca="1">IFERROR(INDEX(IS,MATCH($B12,IS!$A:$A,0),MATCH(Summary!AF$3,IS!$3:$3,0)),0)</f>
        <v>162270.75996957955</v>
      </c>
      <c r="AG12" s="66">
        <f ca="1">IFERROR(INDEX(IS,MATCH($B12,IS!$A:$A,0),MATCH(Summary!AG$3,IS!$3:$3,0)),0)</f>
        <v>183310.49607320008</v>
      </c>
      <c r="AH12" s="66">
        <f ca="1">IFERROR(INDEX(IS,MATCH($B12,IS!$A:$A,0),MATCH(Summary!AH$3,IS!$3:$3,0)),0)</f>
        <v>199680.35921916799</v>
      </c>
      <c r="AI12" s="66">
        <f ca="1">IFERROR(INDEX(IS,MATCH($B12,IS!$A:$A,0),MATCH(Summary!AI$3,IS!$3:$3,0)),0)</f>
        <v>212750.53503001577</v>
      </c>
      <c r="AJ12" s="66">
        <f ca="1">IFERROR(INDEX(IS,MATCH($B12,IS!$A:$A,0),MATCH(Summary!AJ$3,IS!$3:$3,0)),0)</f>
        <v>223508.14938121202</v>
      </c>
      <c r="AK12" s="66">
        <f ca="1">IFERROR(INDEX(IS,MATCH($B12,IS!$A:$A,0),MATCH(Summary!AK$3,IS!$3:$3,0)),0)</f>
        <v>239424.19008991413</v>
      </c>
      <c r="AL12" s="66">
        <f ca="1">IFERROR(INDEX(IS,MATCH($B12,IS!$A:$A,0),MATCH(Summary!AL$3,IS!$3:$3,0)),0)</f>
        <v>252394.71501013538</v>
      </c>
      <c r="AM12" s="66">
        <f ca="1">IFERROR(INDEX(IS,MATCH($B12,IS!$A:$A,0),MATCH(Summary!AM$3,IS!$3:$3,0)),0)</f>
        <v>263314.29711505107</v>
      </c>
      <c r="AN12" s="66">
        <f ca="1">IFERROR(INDEX(IS,MATCH($B12,IS!$A:$A,0),MATCH(Summary!AN$3,IS!$3:$3,0)),0)</f>
        <v>281149.23357155081</v>
      </c>
      <c r="AO12" s="66">
        <f ca="1">IFERROR(INDEX(IS,MATCH($B12,IS!$A:$A,0),MATCH(Summary!AO$3,IS!$3:$3,0)),0)</f>
        <v>297319.30224243627</v>
      </c>
      <c r="AP12" s="66">
        <f ca="1">IFERROR(INDEX(IS,MATCH($B12,IS!$A:$A,0),MATCH(Summary!AP$3,IS!$3:$3,0)),0)</f>
        <v>312381.21979750064</v>
      </c>
      <c r="AQ12" s="66">
        <f ca="1">IFERROR(INDEX(IS,MATCH($B12,IS!$A:$A,0),MATCH(Summary!AQ$3,IS!$3:$3,0)),0)</f>
        <v>412069.88676496927</v>
      </c>
      <c r="AR12" s="66">
        <f ca="1">IFERROR(INDEX(IS,MATCH($B12,IS!$A:$A,0),MATCH(Summary!AR$3,IS!$3:$3,0)),0)</f>
        <v>499350.85582135257</v>
      </c>
      <c r="AS12" s="66">
        <f ca="1">IFERROR(INDEX(IS,MATCH($B12,IS!$A:$A,0),MATCH(Summary!AS$3,IS!$3:$3,0)),0)</f>
        <v>571468.08630554739</v>
      </c>
      <c r="AT12" s="66">
        <f ca="1">IFERROR(INDEX(IS,MATCH($B12,IS!$A:$A,0),MATCH(Summary!AT$3,IS!$3:$3,0)),0)</f>
        <v>626571.73356924905</v>
      </c>
      <c r="AU12" s="66">
        <f ca="1">IFERROR(INDEX(IS,MATCH($B12,IS!$A:$A,0),MATCH(Summary!AU$3,IS!$3:$3,0)),0)</f>
        <v>681031.54552100215</v>
      </c>
      <c r="AV12" s="66">
        <f ca="1">IFERROR(INDEX(IS,MATCH($B12,IS!$A:$A,0),MATCH(Summary!AV$3,IS!$3:$3,0)),0)</f>
        <v>729784.7129389738</v>
      </c>
      <c r="AW12" s="66">
        <f ca="1">IFERROR(INDEX(IS,MATCH($B12,IS!$A:$A,0),MATCH(Summary!AW$3,IS!$3:$3,0)),0)</f>
        <v>774300.58921403962</v>
      </c>
      <c r="AX12" s="66">
        <f ca="1">IFERROR(INDEX(IS,MATCH($B12,IS!$A:$A,0),MATCH(Summary!AX$3,IS!$3:$3,0)),0)</f>
        <v>815862.193317194</v>
      </c>
      <c r="AY12" s="66">
        <f ca="1">IFERROR(INDEX(IS,MATCH($B12,IS!$A:$A,0),MATCH(Summary!AY$3,IS!$3:$3,0)),0)</f>
        <v>848395.07127506181</v>
      </c>
      <c r="AZ12" s="66">
        <f ca="1">IFERROR(INDEX(IS,MATCH($B12,IS!$A:$A,0),MATCH(Summary!AZ$3,IS!$3:$3,0)),0)</f>
        <v>888024.41187250719</v>
      </c>
      <c r="BA12" s="66">
        <f ca="1">IFERROR(INDEX(IS,MATCH($B12,IS!$A:$A,0),MATCH(Summary!BA$3,IS!$3:$3,0)),0)</f>
        <v>928140.31664110254</v>
      </c>
      <c r="BB12" s="66">
        <f ca="1">IFERROR(INDEX(IS,MATCH($B12,IS!$A:$A,0),MATCH(Summary!BB$3,IS!$3:$3,0)),0)</f>
        <v>968865.33911732188</v>
      </c>
      <c r="BC12" s="61"/>
      <c r="BD12" s="61"/>
      <c r="BE12" s="61"/>
      <c r="BF12" s="66"/>
      <c r="BG12" s="66"/>
      <c r="BH12" s="66"/>
    </row>
    <row r="13" spans="1:16382" s="69" customFormat="1" ht="12.75" customHeight="1" x14ac:dyDescent="0.15">
      <c r="A13" s="68" t="s">
        <v>3</v>
      </c>
      <c r="B13" s="68"/>
      <c r="C13" s="315">
        <f t="shared" ref="C13:F13" ca="1" si="3">IFERROR(C12/C9,0)</f>
        <v>0.40103627440208134</v>
      </c>
      <c r="D13" s="314">
        <f t="shared" ca="1" si="3"/>
        <v>0.86096215612814064</v>
      </c>
      <c r="E13" s="314">
        <f t="shared" ca="1" si="3"/>
        <v>0.87144230405669831</v>
      </c>
      <c r="F13" s="314">
        <f t="shared" ca="1" si="3"/>
        <v>0.89699082396932894</v>
      </c>
      <c r="G13" s="314">
        <f ca="1">IFERROR(G12/G9,0)</f>
        <v>-3.0140637450199201</v>
      </c>
      <c r="H13" s="314">
        <f t="shared" ref="H13:BB13" ca="1" si="4">IFERROR(H12/H9,0)</f>
        <v>-1.6430155914183187</v>
      </c>
      <c r="I13" s="314">
        <f t="shared" ca="1" si="4"/>
        <v>-1.2482230150654332</v>
      </c>
      <c r="J13" s="314">
        <f t="shared" ca="1" si="4"/>
        <v>-0.77867680411639861</v>
      </c>
      <c r="K13" s="314">
        <f t="shared" ca="1" si="4"/>
        <v>-0.60106942470209623</v>
      </c>
      <c r="L13" s="314">
        <f t="shared" ca="1" si="4"/>
        <v>-0.51567192245510252</v>
      </c>
      <c r="M13" s="314">
        <f t="shared" ca="1" si="4"/>
        <v>0.27973678412184089</v>
      </c>
      <c r="N13" s="314">
        <f t="shared" ca="1" si="4"/>
        <v>0.52839109781803395</v>
      </c>
      <c r="O13" s="314">
        <f t="shared" ca="1" si="4"/>
        <v>0.64785477632029487</v>
      </c>
      <c r="P13" s="314">
        <f t="shared" ca="1" si="4"/>
        <v>0.68764584174134868</v>
      </c>
      <c r="Q13" s="314">
        <f t="shared" ca="1" si="4"/>
        <v>0.70675636830140731</v>
      </c>
      <c r="R13" s="314">
        <f t="shared" ca="1" si="4"/>
        <v>0.71793462607017</v>
      </c>
      <c r="S13" s="314">
        <f t="shared" ca="1" si="4"/>
        <v>0.86801220551069092</v>
      </c>
      <c r="T13" s="314">
        <f t="shared" ca="1" si="4"/>
        <v>0.89936721839268696</v>
      </c>
      <c r="U13" s="314">
        <f t="shared" ca="1" si="4"/>
        <v>0.91298212376332777</v>
      </c>
      <c r="V13" s="314">
        <f t="shared" ca="1" si="4"/>
        <v>0.91968303159833575</v>
      </c>
      <c r="W13" s="314">
        <f t="shared" ca="1" si="4"/>
        <v>0.92360105247670488</v>
      </c>
      <c r="X13" s="314">
        <f t="shared" ca="1" si="4"/>
        <v>0.9261593558936253</v>
      </c>
      <c r="Y13" s="314">
        <f t="shared" ca="1" si="4"/>
        <v>0.92871472488671247</v>
      </c>
      <c r="Z13" s="314">
        <f t="shared" ca="1" si="4"/>
        <v>0.83394576823599031</v>
      </c>
      <c r="AA13" s="314">
        <f t="shared" ca="1" si="4"/>
        <v>0.8400464510513096</v>
      </c>
      <c r="AB13" s="314">
        <f t="shared" ca="1" si="4"/>
        <v>0.78945807039908467</v>
      </c>
      <c r="AC13" s="314">
        <f t="shared" ca="1" si="4"/>
        <v>0.79487248778323993</v>
      </c>
      <c r="AD13" s="314">
        <f t="shared" ca="1" si="4"/>
        <v>0.79940489467509723</v>
      </c>
      <c r="AE13" s="314">
        <f t="shared" ca="1" si="4"/>
        <v>0.8305013486899181</v>
      </c>
      <c r="AF13" s="314">
        <f t="shared" ca="1" si="4"/>
        <v>0.84670880593498909</v>
      </c>
      <c r="AG13" s="314">
        <f t="shared" ca="1" si="4"/>
        <v>0.85609455191327677</v>
      </c>
      <c r="AH13" s="314">
        <f t="shared" ca="1" si="4"/>
        <v>0.86216668426827359</v>
      </c>
      <c r="AI13" s="314">
        <f t="shared" ca="1" si="4"/>
        <v>0.86641963031805891</v>
      </c>
      <c r="AJ13" s="314">
        <f t="shared" ca="1" si="4"/>
        <v>0.86959510447199151</v>
      </c>
      <c r="AK13" s="314">
        <f t="shared" ca="1" si="4"/>
        <v>0.87376300541270724</v>
      </c>
      <c r="AL13" s="314">
        <f t="shared" ca="1" si="4"/>
        <v>0.87681794888836229</v>
      </c>
      <c r="AM13" s="314">
        <f t="shared" ca="1" si="4"/>
        <v>0.87918919641643267</v>
      </c>
      <c r="AN13" s="314">
        <f t="shared" ca="1" si="4"/>
        <v>0.88263305440538142</v>
      </c>
      <c r="AO13" s="314">
        <f t="shared" ca="1" si="4"/>
        <v>0.88543102364277204</v>
      </c>
      <c r="AP13" s="314">
        <f t="shared" ca="1" si="4"/>
        <v>0.88780028626443441</v>
      </c>
      <c r="AQ13" s="314">
        <f t="shared" ca="1" si="4"/>
        <v>0.88389274400184781</v>
      </c>
      <c r="AR13" s="314">
        <f t="shared" ca="1" si="4"/>
        <v>0.89252747948412703</v>
      </c>
      <c r="AS13" s="314">
        <f t="shared" ca="1" si="4"/>
        <v>0.89778324858729153</v>
      </c>
      <c r="AT13" s="314">
        <f t="shared" ca="1" si="4"/>
        <v>0.89153222086750916</v>
      </c>
      <c r="AU13" s="314">
        <f t="shared" ca="1" si="4"/>
        <v>0.8949677649537956</v>
      </c>
      <c r="AV13" s="314">
        <f t="shared" ca="1" si="4"/>
        <v>0.89764316575454395</v>
      </c>
      <c r="AW13" s="314">
        <f t="shared" ca="1" si="4"/>
        <v>0.89981714914435651</v>
      </c>
      <c r="AX13" s="314">
        <f t="shared" ca="1" si="4"/>
        <v>0.90165156126141655</v>
      </c>
      <c r="AY13" s="314">
        <f t="shared" ca="1" si="4"/>
        <v>0.89591446797126728</v>
      </c>
      <c r="AZ13" s="314">
        <f t="shared" ca="1" si="4"/>
        <v>0.89769186905446563</v>
      </c>
      <c r="BA13" s="314">
        <f t="shared" ca="1" si="4"/>
        <v>0.89934439999481952</v>
      </c>
      <c r="BB13" s="314">
        <f t="shared" ca="1" si="4"/>
        <v>0.90088867370185521</v>
      </c>
    </row>
    <row r="14" spans="1:16382" ht="12.75" customHeight="1" x14ac:dyDescent="0.15">
      <c r="C14" s="55"/>
      <c r="D14" s="21"/>
      <c r="E14" s="21"/>
      <c r="F14" s="21"/>
      <c r="G14" s="21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7"/>
      <c r="BG14" s="57"/>
      <c r="BH14" s="57"/>
    </row>
    <row r="15" spans="1:16382" s="32" customFormat="1" ht="12.75" customHeight="1" x14ac:dyDescent="0.15">
      <c r="A15" s="58" t="s">
        <v>54</v>
      </c>
      <c r="B15" s="58"/>
      <c r="C15" s="307"/>
      <c r="D15" s="64"/>
      <c r="E15" s="64"/>
      <c r="F15" s="64"/>
      <c r="G15" s="65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</row>
    <row r="16" spans="1:16382" ht="12.75" customHeight="1" x14ac:dyDescent="0.15">
      <c r="A16" s="47" t="s">
        <v>60</v>
      </c>
      <c r="B16" s="54" t="s">
        <v>106</v>
      </c>
      <c r="C16" s="316">
        <f>IFERROR(INDEX(IS,MATCH($B16,IS!$A:$A,0),MATCH(Summary!C$3,IS!$3:$3,0)),0)</f>
        <v>406693.74999999994</v>
      </c>
      <c r="D16" s="22">
        <f>IFERROR(INDEX(IS,MATCH($B16,IS!$A:$A,0),MATCH(Summary!D$3,IS!$3:$3,0)),0)</f>
        <v>1092023.9375</v>
      </c>
      <c r="E16" s="22">
        <f>IFERROR(INDEX(IS,MATCH($B16,IS!$A:$A,0),MATCH(Summary!E$3,IS!$3:$3,0)),0)</f>
        <v>1817432.9093749998</v>
      </c>
      <c r="F16" s="22">
        <f>IFERROR(INDEX(IS,MATCH($B16,IS!$A:$A,0),MATCH(Summary!F$3,IS!$3:$3,0)),0)</f>
        <v>2372662.7821874996</v>
      </c>
      <c r="G16" s="22">
        <f>IFERROR(INDEX(IS,MATCH($B16,IS!$A:$A,0),MATCH(Summary!G$3,IS!$3:$3,0)),0)</f>
        <v>27529.583333333332</v>
      </c>
      <c r="H16" s="57">
        <f>IFERROR(INDEX(IS,MATCH($B16,IS!$A:$A,0),MATCH(Summary!H$3,IS!$3:$3,0)),0)</f>
        <v>27529.583333333332</v>
      </c>
      <c r="I16" s="57">
        <f>IFERROR(INDEX(IS,MATCH($B16,IS!$A:$A,0),MATCH(Summary!I$3,IS!$3:$3,0)),0)</f>
        <v>27529.583333333332</v>
      </c>
      <c r="J16" s="57">
        <f>IFERROR(INDEX(IS,MATCH($B16,IS!$A:$A,0),MATCH(Summary!J$3,IS!$3:$3,0)),0)</f>
        <v>27529.583333333332</v>
      </c>
      <c r="K16" s="57">
        <f>IFERROR(INDEX(IS,MATCH($B16,IS!$A:$A,0),MATCH(Summary!K$3,IS!$3:$3,0)),0)</f>
        <v>27529.583333333332</v>
      </c>
      <c r="L16" s="57">
        <f>IFERROR(INDEX(IS,MATCH($B16,IS!$A:$A,0),MATCH(Summary!L$3,IS!$3:$3,0)),0)</f>
        <v>27529.583333333332</v>
      </c>
      <c r="M16" s="57">
        <f>IFERROR(INDEX(IS,MATCH($B16,IS!$A:$A,0),MATCH(Summary!M$3,IS!$3:$3,0)),0)</f>
        <v>40252.708333333336</v>
      </c>
      <c r="N16" s="57">
        <f>IFERROR(INDEX(IS,MATCH($B16,IS!$A:$A,0),MATCH(Summary!N$3,IS!$3:$3,0)),0)</f>
        <v>40252.708333333336</v>
      </c>
      <c r="O16" s="57">
        <f>IFERROR(INDEX(IS,MATCH($B16,IS!$A:$A,0),MATCH(Summary!O$3,IS!$3:$3,0)),0)</f>
        <v>40252.708333333336</v>
      </c>
      <c r="P16" s="57">
        <f>IFERROR(INDEX(IS,MATCH($B16,IS!$A:$A,0),MATCH(Summary!P$3,IS!$3:$3,0)),0)</f>
        <v>40252.708333333336</v>
      </c>
      <c r="Q16" s="57">
        <f>IFERROR(INDEX(IS,MATCH($B16,IS!$A:$A,0),MATCH(Summary!Q$3,IS!$3:$3,0)),0)</f>
        <v>40252.708333333336</v>
      </c>
      <c r="R16" s="57">
        <f>IFERROR(INDEX(IS,MATCH($B16,IS!$A:$A,0),MATCH(Summary!R$3,IS!$3:$3,0)),0)</f>
        <v>40252.708333333336</v>
      </c>
      <c r="S16" s="57">
        <f>IFERROR(INDEX(IS,MATCH($B16,IS!$A:$A,0),MATCH(Summary!S$3,IS!$3:$3,0)),0)</f>
        <v>70963.072916666672</v>
      </c>
      <c r="T16" s="57">
        <f>IFERROR(INDEX(IS,MATCH($B16,IS!$A:$A,0),MATCH(Summary!T$3,IS!$3:$3,0)),0)</f>
        <v>70963.072916666672</v>
      </c>
      <c r="U16" s="57">
        <f>IFERROR(INDEX(IS,MATCH($B16,IS!$A:$A,0),MATCH(Summary!U$3,IS!$3:$3,0)),0)</f>
        <v>70963.072916666672</v>
      </c>
      <c r="V16" s="57">
        <f>IFERROR(INDEX(IS,MATCH($B16,IS!$A:$A,0),MATCH(Summary!V$3,IS!$3:$3,0)),0)</f>
        <v>84322.354166666672</v>
      </c>
      <c r="W16" s="57">
        <f>IFERROR(INDEX(IS,MATCH($B16,IS!$A:$A,0),MATCH(Summary!W$3,IS!$3:$3,0)),0)</f>
        <v>84322.354166666672</v>
      </c>
      <c r="X16" s="57">
        <f>IFERROR(INDEX(IS,MATCH($B16,IS!$A:$A,0),MATCH(Summary!X$3,IS!$3:$3,0)),0)</f>
        <v>84322.354166666672</v>
      </c>
      <c r="Y16" s="57">
        <f>IFERROR(INDEX(IS,MATCH($B16,IS!$A:$A,0),MATCH(Summary!Y$3,IS!$3:$3,0)),0)</f>
        <v>97681.635416666672</v>
      </c>
      <c r="Z16" s="57">
        <f>IFERROR(INDEX(IS,MATCH($B16,IS!$A:$A,0),MATCH(Summary!Z$3,IS!$3:$3,0)),0)</f>
        <v>97681.635416666672</v>
      </c>
      <c r="AA16" s="57">
        <f>IFERROR(INDEX(IS,MATCH($B16,IS!$A:$A,0),MATCH(Summary!AA$3,IS!$3:$3,0)),0)</f>
        <v>97681.635416666672</v>
      </c>
      <c r="AB16" s="57">
        <f>IFERROR(INDEX(IS,MATCH($B16,IS!$A:$A,0),MATCH(Summary!AB$3,IS!$3:$3,0)),0)</f>
        <v>111040.91666666667</v>
      </c>
      <c r="AC16" s="57">
        <f>IFERROR(INDEX(IS,MATCH($B16,IS!$A:$A,0),MATCH(Summary!AC$3,IS!$3:$3,0)),0)</f>
        <v>111040.91666666667</v>
      </c>
      <c r="AD16" s="57">
        <f>IFERROR(INDEX(IS,MATCH($B16,IS!$A:$A,0),MATCH(Summary!AD$3,IS!$3:$3,0)),0)</f>
        <v>111040.91666666667</v>
      </c>
      <c r="AE16" s="57">
        <f>IFERROR(INDEX(IS,MATCH($B16,IS!$A:$A,0),MATCH(Summary!AE$3,IS!$3:$3,0)),0)</f>
        <v>130411.87447916667</v>
      </c>
      <c r="AF16" s="57">
        <f>IFERROR(INDEX(IS,MATCH($B16,IS!$A:$A,0),MATCH(Summary!AF$3,IS!$3:$3,0)),0)</f>
        <v>130411.87447916667</v>
      </c>
      <c r="AG16" s="57">
        <f>IFERROR(INDEX(IS,MATCH($B16,IS!$A:$A,0),MATCH(Summary!AG$3,IS!$3:$3,0)),0)</f>
        <v>130411.87447916667</v>
      </c>
      <c r="AH16" s="57">
        <f>IFERROR(INDEX(IS,MATCH($B16,IS!$A:$A,0),MATCH(Summary!AH$3,IS!$3:$3,0)),0)</f>
        <v>144439.11979166666</v>
      </c>
      <c r="AI16" s="57">
        <f>IFERROR(INDEX(IS,MATCH($B16,IS!$A:$A,0),MATCH(Summary!AI$3,IS!$3:$3,0)),0)</f>
        <v>144439.11979166666</v>
      </c>
      <c r="AJ16" s="57">
        <f>IFERROR(INDEX(IS,MATCH($B16,IS!$A:$A,0),MATCH(Summary!AJ$3,IS!$3:$3,0)),0)</f>
        <v>144439.11979166666</v>
      </c>
      <c r="AK16" s="57">
        <f>IFERROR(INDEX(IS,MATCH($B16,IS!$A:$A,0),MATCH(Summary!AK$3,IS!$3:$3,0)),0)</f>
        <v>158466.36510416667</v>
      </c>
      <c r="AL16" s="57">
        <f>IFERROR(INDEX(IS,MATCH($B16,IS!$A:$A,0),MATCH(Summary!AL$3,IS!$3:$3,0)),0)</f>
        <v>158466.36510416667</v>
      </c>
      <c r="AM16" s="57">
        <f>IFERROR(INDEX(IS,MATCH($B16,IS!$A:$A,0),MATCH(Summary!AM$3,IS!$3:$3,0)),0)</f>
        <v>158466.36510416667</v>
      </c>
      <c r="AN16" s="57">
        <f>IFERROR(INDEX(IS,MATCH($B16,IS!$A:$A,0),MATCH(Summary!AN$3,IS!$3:$3,0)),0)</f>
        <v>172493.61041666666</v>
      </c>
      <c r="AO16" s="57">
        <f>IFERROR(INDEX(IS,MATCH($B16,IS!$A:$A,0),MATCH(Summary!AO$3,IS!$3:$3,0)),0)</f>
        <v>172493.61041666666</v>
      </c>
      <c r="AP16" s="57">
        <f>IFERROR(INDEX(IS,MATCH($B16,IS!$A:$A,0),MATCH(Summary!AP$3,IS!$3:$3,0)),0)</f>
        <v>172493.61041666666</v>
      </c>
      <c r="AQ16" s="57">
        <f>IFERROR(INDEX(IS,MATCH($B16,IS!$A:$A,0),MATCH(Summary!AQ$3,IS!$3:$3,0)),0)</f>
        <v>197721.89851562501</v>
      </c>
      <c r="AR16" s="57">
        <f>IFERROR(INDEX(IS,MATCH($B16,IS!$A:$A,0),MATCH(Summary!AR$3,IS!$3:$3,0)),0)</f>
        <v>197721.89851562501</v>
      </c>
      <c r="AS16" s="57">
        <f>IFERROR(INDEX(IS,MATCH($B16,IS!$A:$A,0),MATCH(Summary!AS$3,IS!$3:$3,0)),0)</f>
        <v>197721.89851562501</v>
      </c>
      <c r="AT16" s="57">
        <f>IFERROR(INDEX(IS,MATCH($B16,IS!$A:$A,0),MATCH(Summary!AT$3,IS!$3:$3,0)),0)</f>
        <v>197721.89851562501</v>
      </c>
      <c r="AU16" s="57">
        <f>IFERROR(INDEX(IS,MATCH($B16,IS!$A:$A,0),MATCH(Summary!AU$3,IS!$3:$3,0)),0)</f>
        <v>197721.89851562501</v>
      </c>
      <c r="AV16" s="57">
        <f>IFERROR(INDEX(IS,MATCH($B16,IS!$A:$A,0),MATCH(Summary!AV$3,IS!$3:$3,0)),0)</f>
        <v>197721.89851562501</v>
      </c>
      <c r="AW16" s="57">
        <f>IFERROR(INDEX(IS,MATCH($B16,IS!$A:$A,0),MATCH(Summary!AW$3,IS!$3:$3,0)),0)</f>
        <v>197721.89851562501</v>
      </c>
      <c r="AX16" s="57">
        <f>IFERROR(INDEX(IS,MATCH($B16,IS!$A:$A,0),MATCH(Summary!AX$3,IS!$3:$3,0)),0)</f>
        <v>197721.89851562501</v>
      </c>
      <c r="AY16" s="57">
        <f>IFERROR(INDEX(IS,MATCH($B16,IS!$A:$A,0),MATCH(Summary!AY$3,IS!$3:$3,0)),0)</f>
        <v>197721.89851562501</v>
      </c>
      <c r="AZ16" s="57">
        <f>IFERROR(INDEX(IS,MATCH($B16,IS!$A:$A,0),MATCH(Summary!AZ$3,IS!$3:$3,0)),0)</f>
        <v>197721.89851562501</v>
      </c>
      <c r="BA16" s="57">
        <f>IFERROR(INDEX(IS,MATCH($B16,IS!$A:$A,0),MATCH(Summary!BA$3,IS!$3:$3,0)),0)</f>
        <v>197721.89851562501</v>
      </c>
      <c r="BB16" s="57">
        <f>IFERROR(INDEX(IS,MATCH($B16,IS!$A:$A,0),MATCH(Summary!BB$3,IS!$3:$3,0)),0)</f>
        <v>197721.89851562501</v>
      </c>
      <c r="BC16" s="56"/>
      <c r="BD16" s="56"/>
      <c r="BE16" s="56"/>
      <c r="BF16" s="57"/>
      <c r="BG16" s="57"/>
      <c r="BH16" s="57"/>
    </row>
    <row r="17" spans="1:60" ht="12.75" customHeight="1" x14ac:dyDescent="0.15">
      <c r="A17" s="47" t="s">
        <v>62</v>
      </c>
      <c r="B17" s="54" t="s">
        <v>107</v>
      </c>
      <c r="C17" s="316">
        <f ca="1">IFERROR(INDEX(IS,MATCH($B17,IS!$A:$A,0),MATCH(Summary!C$3,IS!$3:$3,0)),0)</f>
        <v>10000</v>
      </c>
      <c r="D17" s="22">
        <f ca="1">IFERROR(INDEX(IS,MATCH($B17,IS!$A:$A,0),MATCH(Summary!D$3,IS!$3:$3,0)),0)</f>
        <v>285899.375</v>
      </c>
      <c r="E17" s="22">
        <f ca="1">IFERROR(INDEX(IS,MATCH($B17,IS!$A:$A,0),MATCH(Summary!E$3,IS!$3:$3,0)),0)</f>
        <v>598388.6875</v>
      </c>
      <c r="F17" s="22">
        <f ca="1">IFERROR(INDEX(IS,MATCH($B17,IS!$A:$A,0),MATCH(Summary!F$3,IS!$3:$3,0)),0)</f>
        <v>962034.85625000019</v>
      </c>
      <c r="G17" s="22">
        <f>IFERROR(INDEX(IS,MATCH($B17,IS!$A:$A,0),MATCH(Summary!G$3,IS!$3:$3,0)),0)</f>
        <v>833.33333333333337</v>
      </c>
      <c r="H17" s="57">
        <f ca="1">IFERROR(INDEX(IS,MATCH($B17,IS!$A:$A,0),MATCH(Summary!H$3,IS!$3:$3,0)),0)</f>
        <v>833.33333333333337</v>
      </c>
      <c r="I17" s="57">
        <f ca="1">IFERROR(INDEX(IS,MATCH($B17,IS!$A:$A,0),MATCH(Summary!I$3,IS!$3:$3,0)),0)</f>
        <v>833.33333333333337</v>
      </c>
      <c r="J17" s="57">
        <f ca="1">IFERROR(INDEX(IS,MATCH($B17,IS!$A:$A,0),MATCH(Summary!J$3,IS!$3:$3,0)),0)</f>
        <v>833.33333333333337</v>
      </c>
      <c r="K17" s="57">
        <f ca="1">IFERROR(INDEX(IS,MATCH($B17,IS!$A:$A,0),MATCH(Summary!K$3,IS!$3:$3,0)),0)</f>
        <v>833.33333333333337</v>
      </c>
      <c r="L17" s="57">
        <f ca="1">IFERROR(INDEX(IS,MATCH($B17,IS!$A:$A,0),MATCH(Summary!L$3,IS!$3:$3,0)),0)</f>
        <v>833.33333333333337</v>
      </c>
      <c r="M17" s="57">
        <f ca="1">IFERROR(INDEX(IS,MATCH($B17,IS!$A:$A,0),MATCH(Summary!M$3,IS!$3:$3,0)),0)</f>
        <v>833.33333333333337</v>
      </c>
      <c r="N17" s="57">
        <f ca="1">IFERROR(INDEX(IS,MATCH($B17,IS!$A:$A,0),MATCH(Summary!N$3,IS!$3:$3,0)),0)</f>
        <v>833.33333333333337</v>
      </c>
      <c r="O17" s="57">
        <f ca="1">IFERROR(INDEX(IS,MATCH($B17,IS!$A:$A,0),MATCH(Summary!O$3,IS!$3:$3,0)),0)</f>
        <v>833.33333333333337</v>
      </c>
      <c r="P17" s="57">
        <f ca="1">IFERROR(INDEX(IS,MATCH($B17,IS!$A:$A,0),MATCH(Summary!P$3,IS!$3:$3,0)),0)</f>
        <v>833.33333333333337</v>
      </c>
      <c r="Q17" s="57">
        <f ca="1">IFERROR(INDEX(IS,MATCH($B17,IS!$A:$A,0),MATCH(Summary!Q$3,IS!$3:$3,0)),0)</f>
        <v>833.33333333333337</v>
      </c>
      <c r="R17" s="57">
        <f ca="1">IFERROR(INDEX(IS,MATCH($B17,IS!$A:$A,0),MATCH(Summary!R$3,IS!$3:$3,0)),0)</f>
        <v>833.33333333333337</v>
      </c>
      <c r="S17" s="57">
        <f ca="1">IFERROR(INDEX(IS,MATCH($B17,IS!$A:$A,0),MATCH(Summary!S$3,IS!$3:$3,0)),0)</f>
        <v>16438.854166666668</v>
      </c>
      <c r="T17" s="57">
        <f ca="1">IFERROR(INDEX(IS,MATCH($B17,IS!$A:$A,0),MATCH(Summary!T$3,IS!$3:$3,0)),0)</f>
        <v>16438.854166666668</v>
      </c>
      <c r="U17" s="57">
        <f ca="1">IFERROR(INDEX(IS,MATCH($B17,IS!$A:$A,0),MATCH(Summary!U$3,IS!$3:$3,0)),0)</f>
        <v>16438.854166666668</v>
      </c>
      <c r="V17" s="57">
        <f ca="1">IFERROR(INDEX(IS,MATCH($B17,IS!$A:$A,0),MATCH(Summary!V$3,IS!$3:$3,0)),0)</f>
        <v>16438.854166666668</v>
      </c>
      <c r="W17" s="57">
        <f ca="1">IFERROR(INDEX(IS,MATCH($B17,IS!$A:$A,0),MATCH(Summary!W$3,IS!$3:$3,0)),0)</f>
        <v>16438.854166666668</v>
      </c>
      <c r="X17" s="57">
        <f ca="1">IFERROR(INDEX(IS,MATCH($B17,IS!$A:$A,0),MATCH(Summary!X$3,IS!$3:$3,0)),0)</f>
        <v>16438.854166666668</v>
      </c>
      <c r="Y17" s="57">
        <f ca="1">IFERROR(INDEX(IS,MATCH($B17,IS!$A:$A,0),MATCH(Summary!Y$3,IS!$3:$3,0)),0)</f>
        <v>31211.041666666668</v>
      </c>
      <c r="Z17" s="57">
        <f ca="1">IFERROR(INDEX(IS,MATCH($B17,IS!$A:$A,0),MATCH(Summary!Z$3,IS!$3:$3,0)),0)</f>
        <v>31211.041666666668</v>
      </c>
      <c r="AA17" s="57">
        <f ca="1">IFERROR(INDEX(IS,MATCH($B17,IS!$A:$A,0),MATCH(Summary!AA$3,IS!$3:$3,0)),0)</f>
        <v>31211.041666666668</v>
      </c>
      <c r="AB17" s="57">
        <f ca="1">IFERROR(INDEX(IS,MATCH($B17,IS!$A:$A,0),MATCH(Summary!AB$3,IS!$3:$3,0)),0)</f>
        <v>31211.041666666668</v>
      </c>
      <c r="AC17" s="57">
        <f ca="1">IFERROR(INDEX(IS,MATCH($B17,IS!$A:$A,0),MATCH(Summary!AC$3,IS!$3:$3,0)),0)</f>
        <v>31211.041666666668</v>
      </c>
      <c r="AD17" s="57">
        <f ca="1">IFERROR(INDEX(IS,MATCH($B17,IS!$A:$A,0),MATCH(Summary!AD$3,IS!$3:$3,0)),0)</f>
        <v>31211.041666666668</v>
      </c>
      <c r="AE17" s="57">
        <f ca="1">IFERROR(INDEX(IS,MATCH($B17,IS!$A:$A,0),MATCH(Summary!AE$3,IS!$3:$3,0)),0)</f>
        <v>34354.927083333336</v>
      </c>
      <c r="AF17" s="57">
        <f ca="1">IFERROR(INDEX(IS,MATCH($B17,IS!$A:$A,0),MATCH(Summary!AF$3,IS!$3:$3,0)),0)</f>
        <v>34354.927083333336</v>
      </c>
      <c r="AG17" s="57">
        <f ca="1">IFERROR(INDEX(IS,MATCH($B17,IS!$A:$A,0),MATCH(Summary!AG$3,IS!$3:$3,0)),0)</f>
        <v>34354.927083333336</v>
      </c>
      <c r="AH17" s="57">
        <f ca="1">IFERROR(INDEX(IS,MATCH($B17,IS!$A:$A,0),MATCH(Summary!AH$3,IS!$3:$3,0)),0)</f>
        <v>49865.723958333336</v>
      </c>
      <c r="AI17" s="57">
        <f ca="1">IFERROR(INDEX(IS,MATCH($B17,IS!$A:$A,0),MATCH(Summary!AI$3,IS!$3:$3,0)),0)</f>
        <v>49865.723958333336</v>
      </c>
      <c r="AJ17" s="57">
        <f ca="1">IFERROR(INDEX(IS,MATCH($B17,IS!$A:$A,0),MATCH(Summary!AJ$3,IS!$3:$3,0)),0)</f>
        <v>49865.723958333336</v>
      </c>
      <c r="AK17" s="57">
        <f ca="1">IFERROR(INDEX(IS,MATCH($B17,IS!$A:$A,0),MATCH(Summary!AK$3,IS!$3:$3,0)),0)</f>
        <v>49865.723958333336</v>
      </c>
      <c r="AL17" s="57">
        <f ca="1">IFERROR(INDEX(IS,MATCH($B17,IS!$A:$A,0),MATCH(Summary!AL$3,IS!$3:$3,0)),0)</f>
        <v>49865.723958333336</v>
      </c>
      <c r="AM17" s="57">
        <f ca="1">IFERROR(INDEX(IS,MATCH($B17,IS!$A:$A,0),MATCH(Summary!AM$3,IS!$3:$3,0)),0)</f>
        <v>49865.723958333336</v>
      </c>
      <c r="AN17" s="57">
        <f ca="1">IFERROR(INDEX(IS,MATCH($B17,IS!$A:$A,0),MATCH(Summary!AN$3,IS!$3:$3,0)),0)</f>
        <v>65376.520833333336</v>
      </c>
      <c r="AO17" s="57">
        <f ca="1">IFERROR(INDEX(IS,MATCH($B17,IS!$A:$A,0),MATCH(Summary!AO$3,IS!$3:$3,0)),0)</f>
        <v>65376.520833333336</v>
      </c>
      <c r="AP17" s="57">
        <f ca="1">IFERROR(INDEX(IS,MATCH($B17,IS!$A:$A,0),MATCH(Summary!AP$3,IS!$3:$3,0)),0)</f>
        <v>65376.520833333336</v>
      </c>
      <c r="AQ17" s="57">
        <f ca="1">IFERROR(INDEX(IS,MATCH($B17,IS!$A:$A,0),MATCH(Summary!AQ$3,IS!$3:$3,0)),0)</f>
        <v>53025.67682291667</v>
      </c>
      <c r="AR17" s="57">
        <f ca="1">IFERROR(INDEX(IS,MATCH($B17,IS!$A:$A,0),MATCH(Summary!AR$3,IS!$3:$3,0)),0)</f>
        <v>53025.67682291667</v>
      </c>
      <c r="AS17" s="57">
        <f ca="1">IFERROR(INDEX(IS,MATCH($B17,IS!$A:$A,0),MATCH(Summary!AS$3,IS!$3:$3,0)),0)</f>
        <v>69312.013541666674</v>
      </c>
      <c r="AT17" s="57">
        <f ca="1">IFERROR(INDEX(IS,MATCH($B17,IS!$A:$A,0),MATCH(Summary!AT$3,IS!$3:$3,0)),0)</f>
        <v>69312.013541666674</v>
      </c>
      <c r="AU17" s="57">
        <f ca="1">IFERROR(INDEX(IS,MATCH($B17,IS!$A:$A,0),MATCH(Summary!AU$3,IS!$3:$3,0)),0)</f>
        <v>69312.013541666674</v>
      </c>
      <c r="AV17" s="57">
        <f ca="1">IFERROR(INDEX(IS,MATCH($B17,IS!$A:$A,0),MATCH(Summary!AV$3,IS!$3:$3,0)),0)</f>
        <v>85598.350260416686</v>
      </c>
      <c r="AW17" s="57">
        <f ca="1">IFERROR(INDEX(IS,MATCH($B17,IS!$A:$A,0),MATCH(Summary!AW$3,IS!$3:$3,0)),0)</f>
        <v>85598.350260416686</v>
      </c>
      <c r="AX17" s="57">
        <f ca="1">IFERROR(INDEX(IS,MATCH($B17,IS!$A:$A,0),MATCH(Summary!AX$3,IS!$3:$3,0)),0)</f>
        <v>85598.350260416686</v>
      </c>
      <c r="AY17" s="57">
        <f ca="1">IFERROR(INDEX(IS,MATCH($B17,IS!$A:$A,0),MATCH(Summary!AY$3,IS!$3:$3,0)),0)</f>
        <v>85598.350260416686</v>
      </c>
      <c r="AZ17" s="57">
        <f ca="1">IFERROR(INDEX(IS,MATCH($B17,IS!$A:$A,0),MATCH(Summary!AZ$3,IS!$3:$3,0)),0)</f>
        <v>101884.68697916668</v>
      </c>
      <c r="BA17" s="57">
        <f ca="1">IFERROR(INDEX(IS,MATCH($B17,IS!$A:$A,0),MATCH(Summary!BA$3,IS!$3:$3,0)),0)</f>
        <v>101884.68697916668</v>
      </c>
      <c r="BB17" s="57">
        <f ca="1">IFERROR(INDEX(IS,MATCH($B17,IS!$A:$A,0),MATCH(Summary!BB$3,IS!$3:$3,0)),0)</f>
        <v>101884.68697916668</v>
      </c>
      <c r="BC17" s="56"/>
      <c r="BD17" s="56"/>
      <c r="BE17" s="56"/>
      <c r="BF17" s="57"/>
      <c r="BG17" s="57"/>
      <c r="BH17" s="57"/>
    </row>
    <row r="18" spans="1:60" s="41" customFormat="1" ht="12.75" customHeight="1" x14ac:dyDescent="0.15">
      <c r="A18" s="114" t="s">
        <v>63</v>
      </c>
      <c r="B18" s="301" t="s">
        <v>121</v>
      </c>
      <c r="C18" s="319">
        <f ca="1">IFERROR(INDEX(IS,MATCH($B18,IS!$A:$A,0),MATCH(Summary!C$3,IS!$3:$3,0)),0)</f>
        <v>427245.31250000012</v>
      </c>
      <c r="D18" s="71">
        <f ca="1">IFERROR(INDEX(IS,MATCH($B18,IS!$A:$A,0),MATCH(Summary!D$3,IS!$3:$3,0)),0)</f>
        <v>2014877.1076547466</v>
      </c>
      <c r="E18" s="71">
        <f ca="1">IFERROR(INDEX(IS,MATCH($B18,IS!$A:$A,0),MATCH(Summary!E$3,IS!$3:$3,0)),0)</f>
        <v>3410054.5117088701</v>
      </c>
      <c r="F18" s="71">
        <f ca="1">IFERROR(INDEX(IS,MATCH($B18,IS!$A:$A,0),MATCH(Summary!F$3,IS!$3:$3,0)),0)</f>
        <v>3718722.6099124127</v>
      </c>
      <c r="G18" s="71">
        <f ca="1">IFERROR(INDEX(IS,MATCH($B18,IS!$A:$A,0),MATCH(Summary!G$3,IS!$3:$3,0)),0)</f>
        <v>28972.512500000001</v>
      </c>
      <c r="H18" s="73">
        <f ca="1">IFERROR(INDEX(IS,MATCH($B18,IS!$A:$A,0),MATCH(Summary!H$3,IS!$3:$3,0)),0)</f>
        <v>28972.512500000001</v>
      </c>
      <c r="I18" s="73">
        <f ca="1">IFERROR(INDEX(IS,MATCH($B18,IS!$A:$A,0),MATCH(Summary!I$3,IS!$3:$3,0)),0)</f>
        <v>28972.512500000001</v>
      </c>
      <c r="J18" s="73">
        <f ca="1">IFERROR(INDEX(IS,MATCH($B18,IS!$A:$A,0),MATCH(Summary!J$3,IS!$3:$3,0)),0)</f>
        <v>28972.512500000001</v>
      </c>
      <c r="K18" s="73">
        <f ca="1">IFERROR(INDEX(IS,MATCH($B18,IS!$A:$A,0),MATCH(Summary!K$3,IS!$3:$3,0)),0)</f>
        <v>28972.512500000001</v>
      </c>
      <c r="L18" s="73">
        <f ca="1">IFERROR(INDEX(IS,MATCH($B18,IS!$A:$A,0),MATCH(Summary!L$3,IS!$3:$3,0)),0)</f>
        <v>28972.512500000001</v>
      </c>
      <c r="M18" s="73">
        <f ca="1">IFERROR(INDEX(IS,MATCH($B18,IS!$A:$A,0),MATCH(Summary!M$3,IS!$3:$3,0)),0)</f>
        <v>42235.039583333339</v>
      </c>
      <c r="N18" s="73">
        <f ca="1">IFERROR(INDEX(IS,MATCH($B18,IS!$A:$A,0),MATCH(Summary!N$3,IS!$3:$3,0)),0)</f>
        <v>42235.039583333339</v>
      </c>
      <c r="O18" s="73">
        <f ca="1">IFERROR(INDEX(IS,MATCH($B18,IS!$A:$A,0),MATCH(Summary!O$3,IS!$3:$3,0)),0)</f>
        <v>42235.039583333339</v>
      </c>
      <c r="P18" s="73">
        <f ca="1">IFERROR(INDEX(IS,MATCH($B18,IS!$A:$A,0),MATCH(Summary!P$3,IS!$3:$3,0)),0)</f>
        <v>42235.039583333339</v>
      </c>
      <c r="Q18" s="73">
        <f ca="1">IFERROR(INDEX(IS,MATCH($B18,IS!$A:$A,0),MATCH(Summary!Q$3,IS!$3:$3,0)),0)</f>
        <v>42235.039583333339</v>
      </c>
      <c r="R18" s="73">
        <f ca="1">IFERROR(INDEX(IS,MATCH($B18,IS!$A:$A,0),MATCH(Summary!R$3,IS!$3:$3,0)),0)</f>
        <v>42235.039583333339</v>
      </c>
      <c r="S18" s="73">
        <f ca="1">IFERROR(INDEX(IS,MATCH($B18,IS!$A:$A,0),MATCH(Summary!S$3,IS!$3:$3,0)),0)</f>
        <v>163576.71083333332</v>
      </c>
      <c r="T18" s="73">
        <f ca="1">IFERROR(INDEX(IS,MATCH($B18,IS!$A:$A,0),MATCH(Summary!T$3,IS!$3:$3,0)),0)</f>
        <v>163576.71083333332</v>
      </c>
      <c r="U18" s="73">
        <f ca="1">IFERROR(INDEX(IS,MATCH($B18,IS!$A:$A,0),MATCH(Summary!U$3,IS!$3:$3,0)),0)</f>
        <v>163576.71083333332</v>
      </c>
      <c r="V18" s="73">
        <f ca="1">IFERROR(INDEX(IS,MATCH($B18,IS!$A:$A,0),MATCH(Summary!V$3,IS!$3:$3,0)),0)</f>
        <v>165482.48927083332</v>
      </c>
      <c r="W18" s="73">
        <f ca="1">IFERROR(INDEX(IS,MATCH($B18,IS!$A:$A,0),MATCH(Summary!W$3,IS!$3:$3,0)),0)</f>
        <v>165496.86686416759</v>
      </c>
      <c r="X18" s="73">
        <f ca="1">IFERROR(INDEX(IS,MATCH($B18,IS!$A:$A,0),MATCH(Summary!X$3,IS!$3:$3,0)),0)</f>
        <v>165522.0202811778</v>
      </c>
      <c r="Y18" s="73">
        <f ca="1">IFERROR(INDEX(IS,MATCH($B18,IS!$A:$A,0),MATCH(Summary!Y$3,IS!$3:$3,0)),0)</f>
        <v>169404.20088552847</v>
      </c>
      <c r="Z18" s="73">
        <f ca="1">IFERROR(INDEX(IS,MATCH($B18,IS!$A:$A,0),MATCH(Summary!Z$3,IS!$3:$3,0)),0)</f>
        <v>169434.76082951546</v>
      </c>
      <c r="AA18" s="73">
        <f ca="1">IFERROR(INDEX(IS,MATCH($B18,IS!$A:$A,0),MATCH(Summary!AA$3,IS!$3:$3,0)),0)</f>
        <v>169467.14629571131</v>
      </c>
      <c r="AB18" s="73">
        <f ca="1">IFERROR(INDEX(IS,MATCH($B18,IS!$A:$A,0),MATCH(Summary!AB$3,IS!$3:$3,0)),0)</f>
        <v>173092.28667978843</v>
      </c>
      <c r="AC18" s="73">
        <f ca="1">IFERROR(INDEX(IS,MATCH($B18,IS!$A:$A,0),MATCH(Summary!AC$3,IS!$3:$3,0)),0)</f>
        <v>173113.92539862465</v>
      </c>
      <c r="AD18" s="73">
        <f ca="1">IFERROR(INDEX(IS,MATCH($B18,IS!$A:$A,0),MATCH(Summary!AD$3,IS!$3:$3,0)),0)</f>
        <v>173133.27864939941</v>
      </c>
      <c r="AE18" s="73">
        <f ca="1">IFERROR(INDEX(IS,MATCH($B18,IS!$A:$A,0),MATCH(Summary!AE$3,IS!$3:$3,0)),0)</f>
        <v>278802.18715982727</v>
      </c>
      <c r="AF18" s="73">
        <f ca="1">IFERROR(INDEX(IS,MATCH($B18,IS!$A:$A,0),MATCH(Summary!AF$3,IS!$3:$3,0)),0)</f>
        <v>278949.71804076398</v>
      </c>
      <c r="AG18" s="73">
        <f ca="1">IFERROR(INDEX(IS,MATCH($B18,IS!$A:$A,0),MATCH(Summary!AG$3,IS!$3:$3,0)),0)</f>
        <v>279062.09446423821</v>
      </c>
      <c r="AH18" s="73">
        <f ca="1">IFERROR(INDEX(IS,MATCH($B18,IS!$A:$A,0),MATCH(Summary!AH$3,IS!$3:$3,0)),0)</f>
        <v>283045.62992752256</v>
      </c>
      <c r="AI18" s="73">
        <f ca="1">IFERROR(INDEX(IS,MATCH($B18,IS!$A:$A,0),MATCH(Summary!AI$3,IS!$3:$3,0)),0)</f>
        <v>283115.37200444855</v>
      </c>
      <c r="AJ18" s="73">
        <f ca="1">IFERROR(INDEX(IS,MATCH($B18,IS!$A:$A,0),MATCH(Summary!AJ$3,IS!$3:$3,0)),0)</f>
        <v>283172.74279829476</v>
      </c>
      <c r="AK18" s="73">
        <f ca="1">IFERROR(INDEX(IS,MATCH($B18,IS!$A:$A,0),MATCH(Summary!AK$3,IS!$3:$3,0)),0)</f>
        <v>285183.50758412312</v>
      </c>
      <c r="AL18" s="73">
        <f ca="1">IFERROR(INDEX(IS,MATCH($B18,IS!$A:$A,0),MATCH(Summary!AL$3,IS!$3:$3,0)),0)</f>
        <v>285252.69768526457</v>
      </c>
      <c r="AM18" s="73">
        <f ca="1">IFERROR(INDEX(IS,MATCH($B18,IS!$A:$A,0),MATCH(Summary!AM$3,IS!$3:$3,0)),0)</f>
        <v>285310.91616275074</v>
      </c>
      <c r="AN18" s="73">
        <f ca="1">IFERROR(INDEX(IS,MATCH($B18,IS!$A:$A,0),MATCH(Summary!AN$3,IS!$3:$3,0)),0)</f>
        <v>289302.24711188045</v>
      </c>
      <c r="AO18" s="73">
        <f ca="1">IFERROR(INDEX(IS,MATCH($B18,IS!$A:$A,0),MATCH(Summary!AO$3,IS!$3:$3,0)),0)</f>
        <v>289388.52609940071</v>
      </c>
      <c r="AP18" s="73">
        <f ca="1">IFERROR(INDEX(IS,MATCH($B18,IS!$A:$A,0),MATCH(Summary!AP$3,IS!$3:$3,0)),0)</f>
        <v>289468.87267035473</v>
      </c>
      <c r="AQ18" s="73">
        <f ca="1">IFERROR(INDEX(IS,MATCH($B18,IS!$A:$A,0),MATCH(Summary!AQ$3,IS!$3:$3,0)),0)</f>
        <v>302984.26425267715</v>
      </c>
      <c r="AR18" s="73">
        <f ca="1">IFERROR(INDEX(IS,MATCH($B18,IS!$A:$A,0),MATCH(Summary!AR$3,IS!$3:$3,0)),0)</f>
        <v>303450.66705921717</v>
      </c>
      <c r="AS18" s="73">
        <f ca="1">IFERROR(INDEX(IS,MATCH($B18,IS!$A:$A,0),MATCH(Summary!AS$3,IS!$3:$3,0)),0)</f>
        <v>305829.52128415811</v>
      </c>
      <c r="AT18" s="73">
        <f ca="1">IFERROR(INDEX(IS,MATCH($B18,IS!$A:$A,0),MATCH(Summary!AT$3,IS!$3:$3,0)),0)</f>
        <v>307874.07456194237</v>
      </c>
      <c r="AU18" s="73">
        <f ca="1">IFERROR(INDEX(IS,MATCH($B18,IS!$A:$A,0),MATCH(Summary!AU$3,IS!$3:$3,0)),0)</f>
        <v>308164.84090277669</v>
      </c>
      <c r="AV18" s="73">
        <f ca="1">IFERROR(INDEX(IS,MATCH($B18,IS!$A:$A,0),MATCH(Summary!AV$3,IS!$3:$3,0)),0)</f>
        <v>310418.65302545199</v>
      </c>
      <c r="AW18" s="73">
        <f ca="1">IFERROR(INDEX(IS,MATCH($B18,IS!$A:$A,0),MATCH(Summary!AW$3,IS!$3:$3,0)),0)</f>
        <v>310656.19254020695</v>
      </c>
      <c r="AX18" s="73">
        <f ca="1">IFERROR(INDEX(IS,MATCH($B18,IS!$A:$A,0),MATCH(Summary!AX$3,IS!$3:$3,0)),0)</f>
        <v>310877.91386817291</v>
      </c>
      <c r="AY18" s="73">
        <f ca="1">IFERROR(INDEX(IS,MATCH($B18,IS!$A:$A,0),MATCH(Summary!AY$3,IS!$3:$3,0)),0)</f>
        <v>312801.64679796918</v>
      </c>
      <c r="AZ18" s="73">
        <f ca="1">IFERROR(INDEX(IS,MATCH($B18,IS!$A:$A,0),MATCH(Summary!AZ$3,IS!$3:$3,0)),0)</f>
        <v>315006.59123146295</v>
      </c>
      <c r="BA18" s="73">
        <f ca="1">IFERROR(INDEX(IS,MATCH($B18,IS!$A:$A,0),MATCH(Summary!BA$3,IS!$3:$3,0)),0)</f>
        <v>315220.53135455196</v>
      </c>
      <c r="BB18" s="73">
        <f ca="1">IFERROR(INDEX(IS,MATCH($B18,IS!$A:$A,0),MATCH(Summary!BB$3,IS!$3:$3,0)),0)</f>
        <v>315437.71303382498</v>
      </c>
      <c r="BC18" s="72"/>
      <c r="BD18" s="72"/>
      <c r="BE18" s="72"/>
      <c r="BF18" s="113"/>
      <c r="BG18" s="113"/>
      <c r="BH18" s="113"/>
    </row>
    <row r="19" spans="1:60" s="32" customFormat="1" ht="12.75" customHeight="1" x14ac:dyDescent="0.15">
      <c r="A19" s="115" t="s">
        <v>55</v>
      </c>
      <c r="B19" s="75" t="s">
        <v>55</v>
      </c>
      <c r="C19" s="320">
        <f ca="1">IFERROR(INDEX(IS,MATCH($B19,IS!$A:$A,0),MATCH(Summary!C$3,IS!$3:$3,0)),0)</f>
        <v>843939.06250000035</v>
      </c>
      <c r="D19" s="65">
        <f ca="1">IFERROR(INDEX(IS,MATCH($B19,IS!$A:$A,0),MATCH(Summary!D$3,IS!$3:$3,0)),0)</f>
        <v>3392800.4201547457</v>
      </c>
      <c r="E19" s="65">
        <f ca="1">IFERROR(INDEX(IS,MATCH($B19,IS!$A:$A,0),MATCH(Summary!E$3,IS!$3:$3,0)),0)</f>
        <v>5825876.1085838703</v>
      </c>
      <c r="F19" s="65">
        <f ca="1">IFERROR(INDEX(IS,MATCH($B19,IS!$A:$A,0),MATCH(Summary!F$3,IS!$3:$3,0)),0)</f>
        <v>7053420.2483499125</v>
      </c>
      <c r="G19" s="65">
        <f ca="1">IFERROR(INDEX(IS,MATCH($B19,IS!$A:$A,0),MATCH(Summary!G$3,IS!$3:$3,0)),0)</f>
        <v>57335.429166666669</v>
      </c>
      <c r="H19" s="63">
        <f ca="1">IFERROR(INDEX(IS,MATCH($B19,IS!$A:$A,0),MATCH(Summary!H$3,IS!$3:$3,0)),0)</f>
        <v>57335.429166666669</v>
      </c>
      <c r="I19" s="63">
        <f ca="1">IFERROR(INDEX(IS,MATCH($B19,IS!$A:$A,0),MATCH(Summary!I$3,IS!$3:$3,0)),0)</f>
        <v>57335.429166666669</v>
      </c>
      <c r="J19" s="63">
        <f ca="1">IFERROR(INDEX(IS,MATCH($B19,IS!$A:$A,0),MATCH(Summary!J$3,IS!$3:$3,0)),0)</f>
        <v>57335.429166666669</v>
      </c>
      <c r="K19" s="63">
        <f ca="1">IFERROR(INDEX(IS,MATCH($B19,IS!$A:$A,0),MATCH(Summary!K$3,IS!$3:$3,0)),0)</f>
        <v>57335.429166666669</v>
      </c>
      <c r="L19" s="63">
        <f ca="1">IFERROR(INDEX(IS,MATCH($B19,IS!$A:$A,0),MATCH(Summary!L$3,IS!$3:$3,0)),0)</f>
        <v>57335.429166666669</v>
      </c>
      <c r="M19" s="63">
        <f ca="1">IFERROR(INDEX(IS,MATCH($B19,IS!$A:$A,0),MATCH(Summary!M$3,IS!$3:$3,0)),0)</f>
        <v>83321.081250000017</v>
      </c>
      <c r="N19" s="63">
        <f ca="1">IFERROR(INDEX(IS,MATCH($B19,IS!$A:$A,0),MATCH(Summary!N$3,IS!$3:$3,0)),0)</f>
        <v>83321.081250000017</v>
      </c>
      <c r="O19" s="63">
        <f ca="1">IFERROR(INDEX(IS,MATCH($B19,IS!$A:$A,0),MATCH(Summary!O$3,IS!$3:$3,0)),0)</f>
        <v>83321.081250000017</v>
      </c>
      <c r="P19" s="63">
        <f ca="1">IFERROR(INDEX(IS,MATCH($B19,IS!$A:$A,0),MATCH(Summary!P$3,IS!$3:$3,0)),0)</f>
        <v>83321.081250000017</v>
      </c>
      <c r="Q19" s="63">
        <f ca="1">IFERROR(INDEX(IS,MATCH($B19,IS!$A:$A,0),MATCH(Summary!Q$3,IS!$3:$3,0)),0)</f>
        <v>83321.081250000017</v>
      </c>
      <c r="R19" s="63">
        <f ca="1">IFERROR(INDEX(IS,MATCH($B19,IS!$A:$A,0),MATCH(Summary!R$3,IS!$3:$3,0)),0)</f>
        <v>83321.081250000017</v>
      </c>
      <c r="S19" s="63">
        <f ca="1">IFERROR(INDEX(IS,MATCH($B19,IS!$A:$A,0),MATCH(Summary!S$3,IS!$3:$3,0)),0)</f>
        <v>250978.63791666666</v>
      </c>
      <c r="T19" s="63">
        <f ca="1">IFERROR(INDEX(IS,MATCH($B19,IS!$A:$A,0),MATCH(Summary!T$3,IS!$3:$3,0)),0)</f>
        <v>250978.63791666666</v>
      </c>
      <c r="U19" s="63">
        <f ca="1">IFERROR(INDEX(IS,MATCH($B19,IS!$A:$A,0),MATCH(Summary!U$3,IS!$3:$3,0)),0)</f>
        <v>250978.63791666666</v>
      </c>
      <c r="V19" s="63">
        <f ca="1">IFERROR(INDEX(IS,MATCH($B19,IS!$A:$A,0),MATCH(Summary!V$3,IS!$3:$3,0)),0)</f>
        <v>266243.69760416669</v>
      </c>
      <c r="W19" s="63">
        <f ca="1">IFERROR(INDEX(IS,MATCH($B19,IS!$A:$A,0),MATCH(Summary!W$3,IS!$3:$3,0)),0)</f>
        <v>266258.07519750093</v>
      </c>
      <c r="X19" s="63">
        <f ca="1">IFERROR(INDEX(IS,MATCH($B19,IS!$A:$A,0),MATCH(Summary!X$3,IS!$3:$3,0)),0)</f>
        <v>266283.22861451114</v>
      </c>
      <c r="Y19" s="63">
        <f ca="1">IFERROR(INDEX(IS,MATCH($B19,IS!$A:$A,0),MATCH(Summary!Y$3,IS!$3:$3,0)),0)</f>
        <v>298296.87796886184</v>
      </c>
      <c r="Z19" s="63">
        <f ca="1">IFERROR(INDEX(IS,MATCH($B19,IS!$A:$A,0),MATCH(Summary!Z$3,IS!$3:$3,0)),0)</f>
        <v>298327.43791284878</v>
      </c>
      <c r="AA19" s="63">
        <f ca="1">IFERROR(INDEX(IS,MATCH($B19,IS!$A:$A,0),MATCH(Summary!AA$3,IS!$3:$3,0)),0)</f>
        <v>298359.82337904465</v>
      </c>
      <c r="AB19" s="63">
        <f ca="1">IFERROR(INDEX(IS,MATCH($B19,IS!$A:$A,0),MATCH(Summary!AB$3,IS!$3:$3,0)),0)</f>
        <v>315344.24501312175</v>
      </c>
      <c r="AC19" s="63">
        <f ca="1">IFERROR(INDEX(IS,MATCH($B19,IS!$A:$A,0),MATCH(Summary!AC$3,IS!$3:$3,0)),0)</f>
        <v>315365.88373195799</v>
      </c>
      <c r="AD19" s="63">
        <f ca="1">IFERROR(INDEX(IS,MATCH($B19,IS!$A:$A,0),MATCH(Summary!AD$3,IS!$3:$3,0)),0)</f>
        <v>315385.23698273278</v>
      </c>
      <c r="AE19" s="63">
        <f ca="1">IFERROR(INDEX(IS,MATCH($B19,IS!$A:$A,0),MATCH(Summary!AE$3,IS!$3:$3,0)),0)</f>
        <v>443568.98872232728</v>
      </c>
      <c r="AF19" s="63">
        <f ca="1">IFERROR(INDEX(IS,MATCH($B19,IS!$A:$A,0),MATCH(Summary!AF$3,IS!$3:$3,0)),0)</f>
        <v>443716.51960326399</v>
      </c>
      <c r="AG19" s="63">
        <f ca="1">IFERROR(INDEX(IS,MATCH($B19,IS!$A:$A,0),MATCH(Summary!AG$3,IS!$3:$3,0)),0)</f>
        <v>443828.89602673822</v>
      </c>
      <c r="AH19" s="63">
        <f ca="1">IFERROR(INDEX(IS,MATCH($B19,IS!$A:$A,0),MATCH(Summary!AH$3,IS!$3:$3,0)),0)</f>
        <v>477350.47367752256</v>
      </c>
      <c r="AI19" s="63">
        <f ca="1">IFERROR(INDEX(IS,MATCH($B19,IS!$A:$A,0),MATCH(Summary!AI$3,IS!$3:$3,0)),0)</f>
        <v>477420.21575444855</v>
      </c>
      <c r="AJ19" s="63">
        <f ca="1">IFERROR(INDEX(IS,MATCH($B19,IS!$A:$A,0),MATCH(Summary!AJ$3,IS!$3:$3,0)),0)</f>
        <v>477477.58654829476</v>
      </c>
      <c r="AK19" s="63">
        <f ca="1">IFERROR(INDEX(IS,MATCH($B19,IS!$A:$A,0),MATCH(Summary!AK$3,IS!$3:$3,0)),0)</f>
        <v>493515.5966466231</v>
      </c>
      <c r="AL19" s="63">
        <f ca="1">IFERROR(INDEX(IS,MATCH($B19,IS!$A:$A,0),MATCH(Summary!AL$3,IS!$3:$3,0)),0)</f>
        <v>493584.78674776456</v>
      </c>
      <c r="AM19" s="63">
        <f ca="1">IFERROR(INDEX(IS,MATCH($B19,IS!$A:$A,0),MATCH(Summary!AM$3,IS!$3:$3,0)),0)</f>
        <v>493643.00522525073</v>
      </c>
      <c r="AN19" s="63">
        <f ca="1">IFERROR(INDEX(IS,MATCH($B19,IS!$A:$A,0),MATCH(Summary!AN$3,IS!$3:$3,0)),0)</f>
        <v>527172.37836188043</v>
      </c>
      <c r="AO19" s="63">
        <f ca="1">IFERROR(INDEX(IS,MATCH($B19,IS!$A:$A,0),MATCH(Summary!AO$3,IS!$3:$3,0)),0)</f>
        <v>527258.65734940069</v>
      </c>
      <c r="AP19" s="63">
        <f ca="1">IFERROR(INDEX(IS,MATCH($B19,IS!$A:$A,0),MATCH(Summary!AP$3,IS!$3:$3,0)),0)</f>
        <v>527339.00392035476</v>
      </c>
      <c r="AQ19" s="63">
        <f ca="1">IFERROR(INDEX(IS,MATCH($B19,IS!$A:$A,0),MATCH(Summary!AQ$3,IS!$3:$3,0)),0)</f>
        <v>553731.83959121886</v>
      </c>
      <c r="AR19" s="63">
        <f ca="1">IFERROR(INDEX(IS,MATCH($B19,IS!$A:$A,0),MATCH(Summary!AR$3,IS!$3:$3,0)),0)</f>
        <v>554198.24239775888</v>
      </c>
      <c r="AS19" s="63">
        <f ca="1">IFERROR(INDEX(IS,MATCH($B19,IS!$A:$A,0),MATCH(Summary!AS$3,IS!$3:$3,0)),0)</f>
        <v>572863.43334144983</v>
      </c>
      <c r="AT19" s="63">
        <f ca="1">IFERROR(INDEX(IS,MATCH($B19,IS!$A:$A,0),MATCH(Summary!AT$3,IS!$3:$3,0)),0)</f>
        <v>574907.98661923409</v>
      </c>
      <c r="AU19" s="63">
        <f ca="1">IFERROR(INDEX(IS,MATCH($B19,IS!$A:$A,0),MATCH(Summary!AU$3,IS!$3:$3,0)),0)</f>
        <v>575198.75296006841</v>
      </c>
      <c r="AV19" s="63">
        <f ca="1">IFERROR(INDEX(IS,MATCH($B19,IS!$A:$A,0),MATCH(Summary!AV$3,IS!$3:$3,0)),0)</f>
        <v>593738.90180149372</v>
      </c>
      <c r="AW19" s="63">
        <f ca="1">IFERROR(INDEX(IS,MATCH($B19,IS!$A:$A,0),MATCH(Summary!AW$3,IS!$3:$3,0)),0)</f>
        <v>593976.44131624862</v>
      </c>
      <c r="AX19" s="63">
        <f ca="1">IFERROR(INDEX(IS,MATCH($B19,IS!$A:$A,0),MATCH(Summary!AX$3,IS!$3:$3,0)),0)</f>
        <v>594198.16264421458</v>
      </c>
      <c r="AY19" s="63">
        <f ca="1">IFERROR(INDEX(IS,MATCH($B19,IS!$A:$A,0),MATCH(Summary!AY$3,IS!$3:$3,0)),0)</f>
        <v>596121.89557401091</v>
      </c>
      <c r="AZ19" s="63">
        <f ca="1">IFERROR(INDEX(IS,MATCH($B19,IS!$A:$A,0),MATCH(Summary!AZ$3,IS!$3:$3,0)),0)</f>
        <v>614613.17672625463</v>
      </c>
      <c r="BA19" s="63">
        <f ca="1">IFERROR(INDEX(IS,MATCH($B19,IS!$A:$A,0),MATCH(Summary!BA$3,IS!$3:$3,0)),0)</f>
        <v>614827.11684934364</v>
      </c>
      <c r="BB19" s="63">
        <f ca="1">IFERROR(INDEX(IS,MATCH($B19,IS!$A:$A,0),MATCH(Summary!BB$3,IS!$3:$3,0)),0)</f>
        <v>615044.29852861667</v>
      </c>
      <c r="BC19" s="62"/>
      <c r="BD19" s="62"/>
      <c r="BE19" s="62"/>
      <c r="BF19" s="63"/>
      <c r="BG19" s="63"/>
      <c r="BH19" s="63"/>
    </row>
    <row r="20" spans="1:60" s="209" customFormat="1" ht="12.75" customHeight="1" x14ac:dyDescent="0.15">
      <c r="A20" s="208" t="s">
        <v>4</v>
      </c>
      <c r="B20" s="208" t="s">
        <v>47</v>
      </c>
      <c r="C20" s="327">
        <f ca="1">IFERROR(INDEX(IS,MATCH($B20,IS!$A:$A,0),MATCH(Summary!C$3,IS!$3:$3,0)),0)</f>
        <v>-810106.07753936737</v>
      </c>
      <c r="D20" s="328">
        <f ca="1">IFERROR(INDEX(IS,MATCH($B20,IS!$A:$A,0),MATCH(Summary!D$3,IS!$3:$3,0)),0)</f>
        <v>-2455577.3675402552</v>
      </c>
      <c r="E20" s="328">
        <f ca="1">IFERROR(INDEX(IS,MATCH($B20,IS!$A:$A,0),MATCH(Summary!E$3,IS!$3:$3,0)),0)</f>
        <v>-3063713.1506034886</v>
      </c>
      <c r="F20" s="328">
        <f ca="1">IFERROR(INDEX(IS,MATCH($B20,IS!$A:$A,0),MATCH(Summary!F$3,IS!$3:$3,0)),0)</f>
        <v>1690444.4940084084</v>
      </c>
      <c r="G20" s="328">
        <f ca="1">IFERROR(INDEX(IS,MATCH($B20,IS!$A:$A,0),MATCH(Summary!G$3,IS!$3:$3,0)),0)</f>
        <v>-60361.549166666671</v>
      </c>
      <c r="H20" s="329">
        <f ca="1">IFERROR(INDEX(IS,MATCH($B20,IS!$A:$A,0),MATCH(Summary!H$3,IS!$3:$3,0)),0)</f>
        <v>-59850.554750783842</v>
      </c>
      <c r="I20" s="329">
        <f ca="1">IFERROR(INDEX(IS,MATCH($B20,IS!$A:$A,0),MATCH(Summary!I$3,IS!$3:$3,0)),0)</f>
        <v>-59586.281324610965</v>
      </c>
      <c r="J20" s="329">
        <f ca="1">IFERROR(INDEX(IS,MATCH($B20,IS!$A:$A,0),MATCH(Summary!J$3,IS!$3:$3,0)),0)</f>
        <v>-59116.608632839918</v>
      </c>
      <c r="K20" s="329">
        <f ca="1">IFERROR(INDEX(IS,MATCH($B20,IS!$A:$A,0),MATCH(Summary!K$3,IS!$3:$3,0)),0)</f>
        <v>-58865.773822991629</v>
      </c>
      <c r="L20" s="329">
        <f ca="1">IFERROR(INDEX(IS,MATCH($B20,IS!$A:$A,0),MATCH(Summary!L$3,IS!$3:$3,0)),0)</f>
        <v>-58723.816238296706</v>
      </c>
      <c r="M20" s="329">
        <f ca="1">IFERROR(INDEX(IS,MATCH($B20,IS!$A:$A,0),MATCH(Summary!M$3,IS!$3:$3,0)),0)</f>
        <v>-81700.037116764797</v>
      </c>
      <c r="N20" s="329">
        <f ca="1">IFERROR(INDEX(IS,MATCH($B20,IS!$A:$A,0),MATCH(Summary!N$3,IS!$3:$3,0)),0)</f>
        <v>-78535.026483374779</v>
      </c>
      <c r="O20" s="329">
        <f ca="1">IFERROR(INDEX(IS,MATCH($B20,IS!$A:$A,0),MATCH(Summary!O$3,IS!$3:$3,0)),0)</f>
        <v>-75276.823831930349</v>
      </c>
      <c r="P20" s="329">
        <f ca="1">IFERROR(INDEX(IS,MATCH($B20,IS!$A:$A,0),MATCH(Summary!P$3,IS!$3:$3,0)),0)</f>
        <v>-73579.473816523823</v>
      </c>
      <c r="Q20" s="329">
        <f ca="1">IFERROR(INDEX(IS,MATCH($B20,IS!$A:$A,0),MATCH(Summary!Q$3,IS!$3:$3,0)),0)</f>
        <v>-72581.883287397446</v>
      </c>
      <c r="R20" s="329">
        <f ca="1">IFERROR(INDEX(IS,MATCH($B20,IS!$A:$A,0),MATCH(Summary!R$3,IS!$3:$3,0)),0)</f>
        <v>-71928.249067186538</v>
      </c>
      <c r="S20" s="329">
        <f ca="1">IFERROR(INDEX(IS,MATCH($B20,IS!$A:$A,0),MATCH(Summary!S$3,IS!$3:$3,0)),0)</f>
        <v>-216934.86984198084</v>
      </c>
      <c r="T20" s="329">
        <f ca="1">IFERROR(INDEX(IS,MATCH($B20,IS!$A:$A,0),MATCH(Summary!T$3,IS!$3:$3,0)),0)</f>
        <v>-200046.63733978043</v>
      </c>
      <c r="U20" s="329">
        <f ca="1">IFERROR(INDEX(IS,MATCH($B20,IS!$A:$A,0),MATCH(Summary!U$3,IS!$3:$3,0)),0)</f>
        <v>-186929.80383005965</v>
      </c>
      <c r="V20" s="329">
        <f ca="1">IFERROR(INDEX(IS,MATCH($B20,IS!$A:$A,0),MATCH(Summary!V$3,IS!$3:$3,0)),0)</f>
        <v>-193132.53365193488</v>
      </c>
      <c r="W20" s="329">
        <f ca="1">IFERROR(INDEX(IS,MATCH($B20,IS!$A:$A,0),MATCH(Summary!W$3,IS!$3:$3,0)),0)</f>
        <v>-186635.48875732359</v>
      </c>
      <c r="X20" s="329">
        <f ca="1">IFERROR(INDEX(IS,MATCH($B20,IS!$A:$A,0),MATCH(Summary!X$3,IS!$3:$3,0)),0)</f>
        <v>-181780.87927435117</v>
      </c>
      <c r="Y20" s="329">
        <f ca="1">IFERROR(INDEX(IS,MATCH($B20,IS!$A:$A,0),MATCH(Summary!Y$3,IS!$3:$3,0)),0)</f>
        <v>-208316.63950967247</v>
      </c>
      <c r="Z20" s="329">
        <f ca="1">IFERROR(INDEX(IS,MATCH($B20,IS!$A:$A,0),MATCH(Summary!Z$3,IS!$3:$3,0)),0)</f>
        <v>-212431.99735804985</v>
      </c>
      <c r="AA20" s="329">
        <f ca="1">IFERROR(INDEX(IS,MATCH($B20,IS!$A:$A,0),MATCH(Summary!AA$3,IS!$3:$3,0)),0)</f>
        <v>-206394.96042769466</v>
      </c>
      <c r="AB20" s="329">
        <f ca="1">IFERROR(INDEX(IS,MATCH($B20,IS!$A:$A,0),MATCH(Summary!AB$3,IS!$3:$3,0)),0)</f>
        <v>-224888.28525836629</v>
      </c>
      <c r="AC20" s="329">
        <f ca="1">IFERROR(INDEX(IS,MATCH($B20,IS!$A:$A,0),MATCH(Summary!AC$3,IS!$3:$3,0)),0)</f>
        <v>-220849.53657956101</v>
      </c>
      <c r="AD20" s="329">
        <f ca="1">IFERROR(INDEX(IS,MATCH($B20,IS!$A:$A,0),MATCH(Summary!AD$3,IS!$3:$3,0)),0)</f>
        <v>-217235.73571147994</v>
      </c>
      <c r="AE20" s="329">
        <f ca="1">IFERROR(INDEX(IS,MATCH($B20,IS!$A:$A,0),MATCH(Summary!AE$3,IS!$3:$3,0)),0)</f>
        <v>-308909.28824171028</v>
      </c>
      <c r="AF20" s="329">
        <f ca="1">IFERROR(INDEX(IS,MATCH($B20,IS!$A:$A,0),MATCH(Summary!AF$3,IS!$3:$3,0)),0)</f>
        <v>-281445.75963368441</v>
      </c>
      <c r="AG20" s="329">
        <f ca="1">IFERROR(INDEX(IS,MATCH($B20,IS!$A:$A,0),MATCH(Summary!AG$3,IS!$3:$3,0)),0)</f>
        <v>-260518.39995353814</v>
      </c>
      <c r="AH20" s="329">
        <f ca="1">IFERROR(INDEX(IS,MATCH($B20,IS!$A:$A,0),MATCH(Summary!AH$3,IS!$3:$3,0)),0)</f>
        <v>-277670.11445835454</v>
      </c>
      <c r="AI20" s="329">
        <f ca="1">IFERROR(INDEX(IS,MATCH($B20,IS!$A:$A,0),MATCH(Summary!AI$3,IS!$3:$3,0)),0)</f>
        <v>-264669.68072443281</v>
      </c>
      <c r="AJ20" s="329">
        <f ca="1">IFERROR(INDEX(IS,MATCH($B20,IS!$A:$A,0),MATCH(Summary!AJ$3,IS!$3:$3,0)),0)</f>
        <v>-253969.43716708274</v>
      </c>
      <c r="AK20" s="329">
        <f ca="1">IFERROR(INDEX(IS,MATCH($B20,IS!$A:$A,0),MATCH(Summary!AK$3,IS!$3:$3,0)),0)</f>
        <v>-254091.40655670897</v>
      </c>
      <c r="AL20" s="329">
        <f ca="1">IFERROR(INDEX(IS,MATCH($B20,IS!$A:$A,0),MATCH(Summary!AL$3,IS!$3:$3,0)),0)</f>
        <v>-241190.07173762919</v>
      </c>
      <c r="AM20" s="329">
        <f ca="1">IFERROR(INDEX(IS,MATCH($B20,IS!$A:$A,0),MATCH(Summary!AM$3,IS!$3:$3,0)),0)</f>
        <v>-230328.70811019966</v>
      </c>
      <c r="AN20" s="329">
        <f ca="1">IFERROR(INDEX(IS,MATCH($B20,IS!$A:$A,0),MATCH(Summary!AN$3,IS!$3:$3,0)),0)</f>
        <v>-246023.14479032962</v>
      </c>
      <c r="AO20" s="329">
        <f ca="1">IFERROR(INDEX(IS,MATCH($B20,IS!$A:$A,0),MATCH(Summary!AO$3,IS!$3:$3,0)),0)</f>
        <v>-229939.35510696442</v>
      </c>
      <c r="AP20" s="329">
        <f ca="1">IFERROR(INDEX(IS,MATCH($B20,IS!$A:$A,0),MATCH(Summary!AP$3,IS!$3:$3,0)),0)</f>
        <v>-214957.78412285412</v>
      </c>
      <c r="AQ20" s="329">
        <f ca="1">IFERROR(INDEX(IS,MATCH($B20,IS!$A:$A,0),MATCH(Summary!AQ$3,IS!$3:$3,0)),0)</f>
        <v>-141661.95282624959</v>
      </c>
      <c r="AR20" s="329">
        <f ca="1">IFERROR(INDEX(IS,MATCH($B20,IS!$A:$A,0),MATCH(Summary!AR$3,IS!$3:$3,0)),0)</f>
        <v>-54847.386576406308</v>
      </c>
      <c r="AS20" s="329">
        <f ca="1">IFERROR(INDEX(IS,MATCH($B20,IS!$A:$A,0),MATCH(Summary!AS$3,IS!$3:$3,0)),0)</f>
        <v>-1395.3470359024359</v>
      </c>
      <c r="AT20" s="329">
        <f ca="1">IFERROR(INDEX(IS,MATCH($B20,IS!$A:$A,0),MATCH(Summary!AT$3,IS!$3:$3,0)),0)</f>
        <v>51663.74695001496</v>
      </c>
      <c r="AU20" s="329">
        <f ca="1">IFERROR(INDEX(IS,MATCH($B20,IS!$A:$A,0),MATCH(Summary!AU$3,IS!$3:$3,0)),0)</f>
        <v>105832.79256093374</v>
      </c>
      <c r="AV20" s="329">
        <f ca="1">IFERROR(INDEX(IS,MATCH($B20,IS!$A:$A,0),MATCH(Summary!AV$3,IS!$3:$3,0)),0)</f>
        <v>136045.81113748008</v>
      </c>
      <c r="AW20" s="329">
        <f ca="1">IFERROR(INDEX(IS,MATCH($B20,IS!$A:$A,0),MATCH(Summary!AW$3,IS!$3:$3,0)),0)</f>
        <v>180324.147897791</v>
      </c>
      <c r="AX20" s="329">
        <f ca="1">IFERROR(INDEX(IS,MATCH($B20,IS!$A:$A,0),MATCH(Summary!AX$3,IS!$3:$3,0)),0)</f>
        <v>221664.03067297942</v>
      </c>
      <c r="AY20" s="329">
        <f ca="1">IFERROR(INDEX(IS,MATCH($B20,IS!$A:$A,0),MATCH(Summary!AY$3,IS!$3:$3,0)),0)</f>
        <v>252273.1757010509</v>
      </c>
      <c r="AZ20" s="329">
        <f ca="1">IFERROR(INDEX(IS,MATCH($B20,IS!$A:$A,0),MATCH(Summary!AZ$3,IS!$3:$3,0)),0)</f>
        <v>273411.23514625255</v>
      </c>
      <c r="BA20" s="329">
        <f ca="1">IFERROR(INDEX(IS,MATCH($B20,IS!$A:$A,0),MATCH(Summary!BA$3,IS!$3:$3,0)),0)</f>
        <v>313313.1997917589</v>
      </c>
      <c r="BB20" s="329">
        <f ca="1">IFERROR(INDEX(IS,MATCH($B20,IS!$A:$A,0),MATCH(Summary!BB$3,IS!$3:$3,0)),0)</f>
        <v>353821.04058870522</v>
      </c>
      <c r="BC20" s="329"/>
      <c r="BD20" s="329"/>
      <c r="BE20" s="329"/>
      <c r="BF20" s="329"/>
      <c r="BG20" s="329"/>
      <c r="BH20" s="329"/>
    </row>
    <row r="21" spans="1:60" s="74" customFormat="1" ht="12.75" customHeight="1" x14ac:dyDescent="0.15">
      <c r="A21" s="70"/>
      <c r="B21" s="70"/>
      <c r="C21" s="305"/>
      <c r="D21" s="71"/>
      <c r="E21" s="71"/>
      <c r="F21" s="71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3"/>
      <c r="BG21" s="73"/>
      <c r="BH21" s="73"/>
    </row>
    <row r="22" spans="1:60" s="67" customFormat="1" ht="12.75" customHeight="1" x14ac:dyDescent="0.15">
      <c r="A22" s="67" t="s">
        <v>220</v>
      </c>
      <c r="B22" s="67" t="s">
        <v>221</v>
      </c>
      <c r="C22" s="318">
        <f ca="1">IFERROR(INDEX(IS,MATCH($B22,IS!$A:$A,0),MATCH(Summary!C$3,IS!$3:$3,0)),0)</f>
        <v>-264037.12713877863</v>
      </c>
      <c r="D22" s="66">
        <f ca="1">IFERROR(INDEX(IS,MATCH($B22,IS!$A:$A,0),MATCH(Summary!D$3,IS!$3:$3,0)),0)</f>
        <v>-839952.07863908925</v>
      </c>
      <c r="E22" s="66">
        <f ca="1">IFERROR(INDEX(IS,MATCH($B22,IS!$A:$A,0),MATCH(Summary!E$3,IS!$3:$3,0)),0)</f>
        <v>-1052799.6027112212</v>
      </c>
      <c r="F22" s="66">
        <f ca="1">IFERROR(INDEX(IS,MATCH($B22,IS!$A:$A,0),MATCH(Summary!F$3,IS!$3:$3,0)),0)</f>
        <v>611155.57290294289</v>
      </c>
      <c r="G22" s="66">
        <f ca="1">IFERROR(INDEX(IS,MATCH($B22,IS!$A:$A,0),MATCH(Summary!G$3,IS!$3:$3,0)),0)</f>
        <v>-19501.542208333332</v>
      </c>
      <c r="H22" s="66">
        <f ca="1">IFERROR(INDEX(IS,MATCH($B22,IS!$A:$A,0),MATCH(Summary!H$3,IS!$3:$3,0)),0)</f>
        <v>-19322.694162774344</v>
      </c>
      <c r="I22" s="66">
        <f ca="1">IFERROR(INDEX(IS,MATCH($B22,IS!$A:$A,0),MATCH(Summary!I$3,IS!$3:$3,0)),0)</f>
        <v>-19230.198463613837</v>
      </c>
      <c r="J22" s="66">
        <f ca="1">IFERROR(INDEX(IS,MATCH($B22,IS!$A:$A,0),MATCH(Summary!J$3,IS!$3:$3,0)),0)</f>
        <v>-19065.81302149397</v>
      </c>
      <c r="K22" s="66">
        <f ca="1">IFERROR(INDEX(IS,MATCH($B22,IS!$A:$A,0),MATCH(Summary!K$3,IS!$3:$3,0)),0)</f>
        <v>-18978.020838047069</v>
      </c>
      <c r="L22" s="66">
        <f ca="1">IFERROR(INDEX(IS,MATCH($B22,IS!$A:$A,0),MATCH(Summary!L$3,IS!$3:$3,0)),0)</f>
        <v>-18928.335683403846</v>
      </c>
      <c r="M22" s="66">
        <f ca="1">IFERROR(INDEX(IS,MATCH($B22,IS!$A:$A,0),MATCH(Summary!M$3,IS!$3:$3,0)),0)</f>
        <v>-26970.012990867675</v>
      </c>
      <c r="N22" s="66">
        <f ca="1">IFERROR(INDEX(IS,MATCH($B22,IS!$A:$A,0),MATCH(Summary!N$3,IS!$3:$3,0)),0)</f>
        <v>-25862.25926918117</v>
      </c>
      <c r="O22" s="66">
        <f ca="1">IFERROR(INDEX(IS,MATCH($B22,IS!$A:$A,0),MATCH(Summary!O$3,IS!$3:$3,0)),0)</f>
        <v>-24721.888341175621</v>
      </c>
      <c r="P22" s="66">
        <f ca="1">IFERROR(INDEX(IS,MATCH($B22,IS!$A:$A,0),MATCH(Summary!P$3,IS!$3:$3,0)),0)</f>
        <v>-24127.815835783338</v>
      </c>
      <c r="Q22" s="66">
        <f ca="1">IFERROR(INDEX(IS,MATCH($B22,IS!$A:$A,0),MATCH(Summary!Q$3,IS!$3:$3,0)),0)</f>
        <v>-23778.659150589105</v>
      </c>
      <c r="R22" s="66">
        <f ca="1">IFERROR(INDEX(IS,MATCH($B22,IS!$A:$A,0),MATCH(Summary!R$3,IS!$3:$3,0)),0)</f>
        <v>-23549.887173515286</v>
      </c>
      <c r="S22" s="66">
        <f ca="1">IFERROR(INDEX(IS,MATCH($B22,IS!$A:$A,0),MATCH(Summary!S$3,IS!$3:$3,0)),0)</f>
        <v>-74302.204444693285</v>
      </c>
      <c r="T22" s="66">
        <f ca="1">IFERROR(INDEX(IS,MATCH($B22,IS!$A:$A,0),MATCH(Summary!T$3,IS!$3:$3,0)),0)</f>
        <v>-68391.323068923142</v>
      </c>
      <c r="U22" s="66">
        <f ca="1">IFERROR(INDEX(IS,MATCH($B22,IS!$A:$A,0),MATCH(Summary!U$3,IS!$3:$3,0)),0)</f>
        <v>-63800.431340520881</v>
      </c>
      <c r="V22" s="66">
        <f ca="1">IFERROR(INDEX(IS,MATCH($B22,IS!$A:$A,0),MATCH(Summary!V$3,IS!$3:$3,0)),0)</f>
        <v>-65971.386778177199</v>
      </c>
      <c r="W22" s="66">
        <f ca="1">IFERROR(INDEX(IS,MATCH($B22,IS!$A:$A,0),MATCH(Summary!W$3,IS!$3:$3,0)),0)</f>
        <v>-63697.421065063259</v>
      </c>
      <c r="X22" s="66">
        <f ca="1">IFERROR(INDEX(IS,MATCH($B22,IS!$A:$A,0),MATCH(Summary!X$3,IS!$3:$3,0)),0)</f>
        <v>-61998.307746022903</v>
      </c>
      <c r="Y22" s="66">
        <f ca="1">IFERROR(INDEX(IS,MATCH($B22,IS!$A:$A,0),MATCH(Summary!Y$3,IS!$3:$3,0)),0)</f>
        <v>-71285.823828385357</v>
      </c>
      <c r="Z22" s="66">
        <f ca="1">IFERROR(INDEX(IS,MATCH($B22,IS!$A:$A,0),MATCH(Summary!Z$3,IS!$3:$3,0)),0)</f>
        <v>-72726.199075317447</v>
      </c>
      <c r="AA22" s="66">
        <f ca="1">IFERROR(INDEX(IS,MATCH($B22,IS!$A:$A,0),MATCH(Summary!AA$3,IS!$3:$3,0)),0)</f>
        <v>-70613.236149693126</v>
      </c>
      <c r="AB22" s="66">
        <f ca="1">IFERROR(INDEX(IS,MATCH($B22,IS!$A:$A,0),MATCH(Summary!AB$3,IS!$3:$3,0)),0)</f>
        <v>-77085.899840428203</v>
      </c>
      <c r="AC22" s="66">
        <f ca="1">IFERROR(INDEX(IS,MATCH($B22,IS!$A:$A,0),MATCH(Summary!AC$3,IS!$3:$3,0)),0)</f>
        <v>-75672.337802846348</v>
      </c>
      <c r="AD22" s="66">
        <f ca="1">IFERROR(INDEX(IS,MATCH($B22,IS!$A:$A,0),MATCH(Summary!AD$3,IS!$3:$3,0)),0)</f>
        <v>-74407.507499017971</v>
      </c>
      <c r="AE22" s="66">
        <f ca="1">IFERROR(INDEX(IS,MATCH($B22,IS!$A:$A,0),MATCH(Summary!AE$3,IS!$3:$3,0)),0)</f>
        <v>-106493.25088459859</v>
      </c>
      <c r="AF22" s="66">
        <f ca="1">IFERROR(INDEX(IS,MATCH($B22,IS!$A:$A,0),MATCH(Summary!AF$3,IS!$3:$3,0)),0)</f>
        <v>-96881.015871789539</v>
      </c>
      <c r="AG22" s="66">
        <f ca="1">IFERROR(INDEX(IS,MATCH($B22,IS!$A:$A,0),MATCH(Summary!AG$3,IS!$3:$3,0)),0)</f>
        <v>-89556.439983738339</v>
      </c>
      <c r="AH22" s="66">
        <f ca="1">IFERROR(INDEX(IS,MATCH($B22,IS!$A:$A,0),MATCH(Summary!AH$3,IS!$3:$3,0)),0)</f>
        <v>-95559.540060424086</v>
      </c>
      <c r="AI22" s="66">
        <f ca="1">IFERROR(INDEX(IS,MATCH($B22,IS!$A:$A,0),MATCH(Summary!AI$3,IS!$3:$3,0)),0)</f>
        <v>-91009.388253551471</v>
      </c>
      <c r="AJ22" s="66">
        <f ca="1">IFERROR(INDEX(IS,MATCH($B22,IS!$A:$A,0),MATCH(Summary!AJ$3,IS!$3:$3,0)),0)</f>
        <v>-87264.30300847895</v>
      </c>
      <c r="AK22" s="66">
        <f ca="1">IFERROR(INDEX(IS,MATCH($B22,IS!$A:$A,0),MATCH(Summary!AK$3,IS!$3:$3,0)),0)</f>
        <v>-87306.99229484814</v>
      </c>
      <c r="AL22" s="66">
        <f ca="1">IFERROR(INDEX(IS,MATCH($B22,IS!$A:$A,0),MATCH(Summary!AL$3,IS!$3:$3,0)),0)</f>
        <v>-82791.525108170215</v>
      </c>
      <c r="AM22" s="66">
        <f ca="1">IFERROR(INDEX(IS,MATCH($B22,IS!$A:$A,0),MATCH(Summary!AM$3,IS!$3:$3,0)),0)</f>
        <v>-78990.047838569881</v>
      </c>
      <c r="AN22" s="66">
        <f ca="1">IFERROR(INDEX(IS,MATCH($B22,IS!$A:$A,0),MATCH(Summary!AN$3,IS!$3:$3,0)),0)</f>
        <v>-84483.100676615359</v>
      </c>
      <c r="AO22" s="66">
        <f ca="1">IFERROR(INDEX(IS,MATCH($B22,IS!$A:$A,0),MATCH(Summary!AO$3,IS!$3:$3,0)),0)</f>
        <v>-78853.77428743754</v>
      </c>
      <c r="AP22" s="66">
        <f ca="1">IFERROR(INDEX(IS,MATCH($B22,IS!$A:$A,0),MATCH(Summary!AP$3,IS!$3:$3,0)),0)</f>
        <v>-73610.224442998937</v>
      </c>
      <c r="AQ22" s="66">
        <f ca="1">IFERROR(INDEX(IS,MATCH($B22,IS!$A:$A,0),MATCH(Summary!AQ$3,IS!$3:$3,0)),0)</f>
        <v>-47956.683489187351</v>
      </c>
      <c r="AR22" s="66">
        <f ca="1">IFERROR(INDEX(IS,MATCH($B22,IS!$A:$A,0),MATCH(Summary!AR$3,IS!$3:$3,0)),0)</f>
        <v>-17571.585301742205</v>
      </c>
      <c r="AS22" s="66">
        <f ca="1">IFERROR(INDEX(IS,MATCH($B22,IS!$A:$A,0),MATCH(Summary!AS$3,IS!$3:$3,0)),0)</f>
        <v>1136.6285374341476</v>
      </c>
      <c r="AT22" s="66">
        <f ca="1">IFERROR(INDEX(IS,MATCH($B22,IS!$A:$A,0),MATCH(Summary!AT$3,IS!$3:$3,0)),0)</f>
        <v>19707.311432505234</v>
      </c>
      <c r="AU22" s="66">
        <f ca="1">IFERROR(INDEX(IS,MATCH($B22,IS!$A:$A,0),MATCH(Summary!AU$3,IS!$3:$3,0)),0)</f>
        <v>38666.477396326809</v>
      </c>
      <c r="AV22" s="66">
        <f ca="1">IFERROR(INDEX(IS,MATCH($B22,IS!$A:$A,0),MATCH(Summary!AV$3,IS!$3:$3,0)),0)</f>
        <v>49241.033898118025</v>
      </c>
      <c r="AW22" s="66">
        <f ca="1">IFERROR(INDEX(IS,MATCH($B22,IS!$A:$A,0),MATCH(Summary!AW$3,IS!$3:$3,0)),0)</f>
        <v>64738.451764226847</v>
      </c>
      <c r="AX22" s="66">
        <f ca="1">IFERROR(INDEX(IS,MATCH($B22,IS!$A:$A,0),MATCH(Summary!AX$3,IS!$3:$3,0)),0)</f>
        <v>79207.410735542799</v>
      </c>
      <c r="AY22" s="66">
        <f ca="1">IFERROR(INDEX(IS,MATCH($B22,IS!$A:$A,0),MATCH(Summary!AY$3,IS!$3:$3,0)),0)</f>
        <v>89920.611495367804</v>
      </c>
      <c r="AZ22" s="66">
        <f ca="1">IFERROR(INDEX(IS,MATCH($B22,IS!$A:$A,0),MATCH(Summary!AZ$3,IS!$3:$3,0)),0)</f>
        <v>97318.932301188383</v>
      </c>
      <c r="BA22" s="66">
        <f ca="1">IFERROR(INDEX(IS,MATCH($B22,IS!$A:$A,0),MATCH(Summary!BA$3,IS!$3:$3,0)),0)</f>
        <v>111284.61992711561</v>
      </c>
      <c r="BB22" s="66">
        <f ca="1">IFERROR(INDEX(IS,MATCH($B22,IS!$A:$A,0),MATCH(Summary!BB$3,IS!$3:$3,0)),0)</f>
        <v>125462.36420604681</v>
      </c>
      <c r="BC22" s="66"/>
      <c r="BD22" s="66"/>
      <c r="BE22" s="66"/>
      <c r="BF22" s="66"/>
      <c r="BG22" s="66"/>
      <c r="BH22" s="66"/>
    </row>
    <row r="23" spans="1:60" s="209" customFormat="1" ht="12.75" customHeight="1" x14ac:dyDescent="0.15">
      <c r="A23" s="208" t="s">
        <v>1</v>
      </c>
      <c r="B23" s="208" t="s">
        <v>1</v>
      </c>
      <c r="C23" s="327">
        <f ca="1">IFERROR(INDEX(IS,MATCH($B23,IS!$A:$A,0),MATCH(Summary!C$3,IS!$3:$3,0)),0)</f>
        <v>-546068.95040058892</v>
      </c>
      <c r="D23" s="328">
        <f ca="1">IFERROR(INDEX(IS,MATCH($B23,IS!$A:$A,0),MATCH(Summary!D$3,IS!$3:$3,0)),0)</f>
        <v>-1615625.2889011656</v>
      </c>
      <c r="E23" s="328">
        <f ca="1">IFERROR(INDEX(IS,MATCH($B23,IS!$A:$A,0),MATCH(Summary!E$3,IS!$3:$3,0)),0)</f>
        <v>-2010913.5478922676</v>
      </c>
      <c r="F23" s="328">
        <f ca="1">IFERROR(INDEX(IS,MATCH($B23,IS!$A:$A,0),MATCH(Summary!F$3,IS!$3:$3,0)),0)</f>
        <v>1079288.9211054656</v>
      </c>
      <c r="G23" s="328">
        <f ca="1">IFERROR(INDEX(IS,MATCH($B23,IS!$A:$A,0),MATCH(Summary!G$3,IS!$3:$3,0)),0)</f>
        <v>-40860.006958333339</v>
      </c>
      <c r="H23" s="329">
        <f ca="1">IFERROR(INDEX(IS,MATCH($B23,IS!$A:$A,0),MATCH(Summary!H$3,IS!$3:$3,0)),0)</f>
        <v>-40527.860588009498</v>
      </c>
      <c r="I23" s="329">
        <f ca="1">IFERROR(INDEX(IS,MATCH($B23,IS!$A:$A,0),MATCH(Summary!I$3,IS!$3:$3,0)),0)</f>
        <v>-40356.082860997129</v>
      </c>
      <c r="J23" s="329">
        <f ca="1">IFERROR(INDEX(IS,MATCH($B23,IS!$A:$A,0),MATCH(Summary!J$3,IS!$3:$3,0)),0)</f>
        <v>-40050.795611345951</v>
      </c>
      <c r="K23" s="329">
        <f ca="1">IFERROR(INDEX(IS,MATCH($B23,IS!$A:$A,0),MATCH(Summary!K$3,IS!$3:$3,0)),0)</f>
        <v>-39887.752984944556</v>
      </c>
      <c r="L23" s="329">
        <f ca="1">IFERROR(INDEX(IS,MATCH($B23,IS!$A:$A,0),MATCH(Summary!L$3,IS!$3:$3,0)),0)</f>
        <v>-39795.480554892856</v>
      </c>
      <c r="M23" s="329">
        <f ca="1">IFERROR(INDEX(IS,MATCH($B23,IS!$A:$A,0),MATCH(Summary!M$3,IS!$3:$3,0)),0)</f>
        <v>-54730.024125897122</v>
      </c>
      <c r="N23" s="329">
        <f ca="1">IFERROR(INDEX(IS,MATCH($B23,IS!$A:$A,0),MATCH(Summary!N$3,IS!$3:$3,0)),0)</f>
        <v>-52672.767214193605</v>
      </c>
      <c r="O23" s="329">
        <f ca="1">IFERROR(INDEX(IS,MATCH($B23,IS!$A:$A,0),MATCH(Summary!O$3,IS!$3:$3,0)),0)</f>
        <v>-50554.935490754724</v>
      </c>
      <c r="P23" s="329">
        <f ca="1">IFERROR(INDEX(IS,MATCH($B23,IS!$A:$A,0),MATCH(Summary!P$3,IS!$3:$3,0)),0)</f>
        <v>-49451.657980740485</v>
      </c>
      <c r="Q23" s="329">
        <f ca="1">IFERROR(INDEX(IS,MATCH($B23,IS!$A:$A,0),MATCH(Summary!Q$3,IS!$3:$3,0)),0)</f>
        <v>-48803.224136808341</v>
      </c>
      <c r="R23" s="329">
        <f ca="1">IFERROR(INDEX(IS,MATCH($B23,IS!$A:$A,0),MATCH(Summary!R$3,IS!$3:$3,0)),0)</f>
        <v>-48378.361893671252</v>
      </c>
      <c r="S23" s="329">
        <f ca="1">IFERROR(INDEX(IS,MATCH($B23,IS!$A:$A,0),MATCH(Summary!S$3,IS!$3:$3,0)),0)</f>
        <v>-142632.66539728755</v>
      </c>
      <c r="T23" s="329">
        <f ca="1">IFERROR(INDEX(IS,MATCH($B23,IS!$A:$A,0),MATCH(Summary!T$3,IS!$3:$3,0)),0)</f>
        <v>-131655.31427085729</v>
      </c>
      <c r="U23" s="329">
        <f ca="1">IFERROR(INDEX(IS,MATCH($B23,IS!$A:$A,0),MATCH(Summary!U$3,IS!$3:$3,0)),0)</f>
        <v>-123129.37248953877</v>
      </c>
      <c r="V23" s="329">
        <f ca="1">IFERROR(INDEX(IS,MATCH($B23,IS!$A:$A,0),MATCH(Summary!V$3,IS!$3:$3,0)),0)</f>
        <v>-127161.14687375768</v>
      </c>
      <c r="W23" s="329">
        <f ca="1">IFERROR(INDEX(IS,MATCH($B23,IS!$A:$A,0),MATCH(Summary!W$3,IS!$3:$3,0)),0)</f>
        <v>-122938.06769226033</v>
      </c>
      <c r="X23" s="329">
        <f ca="1">IFERROR(INDEX(IS,MATCH($B23,IS!$A:$A,0),MATCH(Summary!X$3,IS!$3:$3,0)),0)</f>
        <v>-119782.57152832826</v>
      </c>
      <c r="Y23" s="329">
        <f ca="1">IFERROR(INDEX(IS,MATCH($B23,IS!$A:$A,0),MATCH(Summary!Y$3,IS!$3:$3,0)),0)</f>
        <v>-137030.81568128712</v>
      </c>
      <c r="Z23" s="329">
        <f ca="1">IFERROR(INDEX(IS,MATCH($B23,IS!$A:$A,0),MATCH(Summary!Z$3,IS!$3:$3,0)),0)</f>
        <v>-139705.7982827324</v>
      </c>
      <c r="AA23" s="329">
        <f ca="1">IFERROR(INDEX(IS,MATCH($B23,IS!$A:$A,0),MATCH(Summary!AA$3,IS!$3:$3,0)),0)</f>
        <v>-135781.72427800152</v>
      </c>
      <c r="AB23" s="329">
        <f ca="1">IFERROR(INDEX(IS,MATCH($B23,IS!$A:$A,0),MATCH(Summary!AB$3,IS!$3:$3,0)),0)</f>
        <v>-147802.38541793809</v>
      </c>
      <c r="AC23" s="329">
        <f ca="1">IFERROR(INDEX(IS,MATCH($B23,IS!$A:$A,0),MATCH(Summary!AC$3,IS!$3:$3,0)),0)</f>
        <v>-145177.19877671468</v>
      </c>
      <c r="AD23" s="329">
        <f ca="1">IFERROR(INDEX(IS,MATCH($B23,IS!$A:$A,0),MATCH(Summary!AD$3,IS!$3:$3,0)),0)</f>
        <v>-142828.22821246198</v>
      </c>
      <c r="AE23" s="329">
        <f ca="1">IFERROR(INDEX(IS,MATCH($B23,IS!$A:$A,0),MATCH(Summary!AE$3,IS!$3:$3,0)),0)</f>
        <v>-202416.03735711169</v>
      </c>
      <c r="AF23" s="329">
        <f ca="1">IFERROR(INDEX(IS,MATCH($B23,IS!$A:$A,0),MATCH(Summary!AF$3,IS!$3:$3,0)),0)</f>
        <v>-184564.74376189488</v>
      </c>
      <c r="AG23" s="329">
        <f ca="1">IFERROR(INDEX(IS,MATCH($B23,IS!$A:$A,0),MATCH(Summary!AG$3,IS!$3:$3,0)),0)</f>
        <v>-170961.95996979979</v>
      </c>
      <c r="AH23" s="329">
        <f ca="1">IFERROR(INDEX(IS,MATCH($B23,IS!$A:$A,0),MATCH(Summary!AH$3,IS!$3:$3,0)),0)</f>
        <v>-182110.57439793047</v>
      </c>
      <c r="AI23" s="329">
        <f ca="1">IFERROR(INDEX(IS,MATCH($B23,IS!$A:$A,0),MATCH(Summary!AI$3,IS!$3:$3,0)),0)</f>
        <v>-173660.29247088134</v>
      </c>
      <c r="AJ23" s="329">
        <f ca="1">IFERROR(INDEX(IS,MATCH($B23,IS!$A:$A,0),MATCH(Summary!AJ$3,IS!$3:$3,0)),0)</f>
        <v>-166705.13415860379</v>
      </c>
      <c r="AK23" s="329">
        <f ca="1">IFERROR(INDEX(IS,MATCH($B23,IS!$A:$A,0),MATCH(Summary!AK$3,IS!$3:$3,0)),0)</f>
        <v>-166784.41426186083</v>
      </c>
      <c r="AL23" s="329">
        <f ca="1">IFERROR(INDEX(IS,MATCH($B23,IS!$A:$A,0),MATCH(Summary!AL$3,IS!$3:$3,0)),0)</f>
        <v>-158398.54662945896</v>
      </c>
      <c r="AM23" s="329">
        <f ca="1">IFERROR(INDEX(IS,MATCH($B23,IS!$A:$A,0),MATCH(Summary!AM$3,IS!$3:$3,0)),0)</f>
        <v>-151338.66027162978</v>
      </c>
      <c r="AN23" s="329">
        <f ca="1">IFERROR(INDEX(IS,MATCH($B23,IS!$A:$A,0),MATCH(Summary!AN$3,IS!$3:$3,0)),0)</f>
        <v>-161540.04411371425</v>
      </c>
      <c r="AO23" s="329">
        <f ca="1">IFERROR(INDEX(IS,MATCH($B23,IS!$A:$A,0),MATCH(Summary!AO$3,IS!$3:$3,0)),0)</f>
        <v>-151085.58081952686</v>
      </c>
      <c r="AP23" s="329">
        <f ca="1">IFERROR(INDEX(IS,MATCH($B23,IS!$A:$A,0),MATCH(Summary!AP$3,IS!$3:$3,0)),0)</f>
        <v>-141347.55967985519</v>
      </c>
      <c r="AQ23" s="329">
        <f ca="1">IFERROR(INDEX(IS,MATCH($B23,IS!$A:$A,0),MATCH(Summary!AQ$3,IS!$3:$3,0)),0)</f>
        <v>-93705.269337062229</v>
      </c>
      <c r="AR23" s="329">
        <f ca="1">IFERROR(INDEX(IS,MATCH($B23,IS!$A:$A,0),MATCH(Summary!AR$3,IS!$3:$3,0)),0)</f>
        <v>-37275.801274664103</v>
      </c>
      <c r="AS23" s="329">
        <f ca="1">IFERROR(INDEX(IS,MATCH($B23,IS!$A:$A,0),MATCH(Summary!AS$3,IS!$3:$3,0)),0)</f>
        <v>-2531.9755733365837</v>
      </c>
      <c r="AT23" s="329">
        <f ca="1">IFERROR(INDEX(IS,MATCH($B23,IS!$A:$A,0),MATCH(Summary!AT$3,IS!$3:$3,0)),0)</f>
        <v>31956.435517509726</v>
      </c>
      <c r="AU23" s="329">
        <f ca="1">IFERROR(INDEX(IS,MATCH($B23,IS!$A:$A,0),MATCH(Summary!AU$3,IS!$3:$3,0)),0)</f>
        <v>67166.315164606931</v>
      </c>
      <c r="AV23" s="329">
        <f ca="1">IFERROR(INDEX(IS,MATCH($B23,IS!$A:$A,0),MATCH(Summary!AV$3,IS!$3:$3,0)),0)</f>
        <v>86804.777239362054</v>
      </c>
      <c r="AW23" s="329">
        <f ca="1">IFERROR(INDEX(IS,MATCH($B23,IS!$A:$A,0),MATCH(Summary!AW$3,IS!$3:$3,0)),0)</f>
        <v>115585.69613356415</v>
      </c>
      <c r="AX23" s="329">
        <f ca="1">IFERROR(INDEX(IS,MATCH($B23,IS!$A:$A,0),MATCH(Summary!AX$3,IS!$3:$3,0)),0)</f>
        <v>142456.61993743663</v>
      </c>
      <c r="AY23" s="329">
        <f ca="1">IFERROR(INDEX(IS,MATCH($B23,IS!$A:$A,0),MATCH(Summary!AY$3,IS!$3:$3,0)),0)</f>
        <v>162352.5642056831</v>
      </c>
      <c r="AZ23" s="329">
        <f ca="1">IFERROR(INDEX(IS,MATCH($B23,IS!$A:$A,0),MATCH(Summary!AZ$3,IS!$3:$3,0)),0)</f>
        <v>176092.30284506417</v>
      </c>
      <c r="BA23" s="329">
        <f ca="1">IFERROR(INDEX(IS,MATCH($B23,IS!$A:$A,0),MATCH(Summary!BA$3,IS!$3:$3,0)),0)</f>
        <v>202028.57986464328</v>
      </c>
      <c r="BB23" s="329">
        <f ca="1">IFERROR(INDEX(IS,MATCH($B23,IS!$A:$A,0),MATCH(Summary!BB$3,IS!$3:$3,0)),0)</f>
        <v>228358.67638265842</v>
      </c>
      <c r="BC23" s="329"/>
      <c r="BD23" s="329"/>
      <c r="BE23" s="329"/>
      <c r="BF23" s="329"/>
      <c r="BG23" s="329"/>
      <c r="BH23" s="329"/>
    </row>
    <row r="24" spans="1:60" ht="12.75" customHeight="1" x14ac:dyDescent="0.15">
      <c r="C24" s="55"/>
      <c r="D24" s="21"/>
      <c r="E24" s="21"/>
      <c r="F24" s="21"/>
      <c r="G24" s="21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7"/>
      <c r="BG24" s="57"/>
      <c r="BH24" s="57"/>
    </row>
    <row r="25" spans="1:60" s="192" customFormat="1" ht="16" x14ac:dyDescent="0.2">
      <c r="A25" s="193" t="s">
        <v>22</v>
      </c>
      <c r="B25" s="302"/>
      <c r="C25" s="30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</row>
    <row r="26" spans="1:60" s="67" customFormat="1" ht="12.75" customHeight="1" x14ac:dyDescent="0.15">
      <c r="A26" s="313" t="s">
        <v>50</v>
      </c>
      <c r="B26" s="313"/>
      <c r="C26" s="304"/>
      <c r="D26" s="60"/>
      <c r="E26" s="60"/>
      <c r="F26" s="60"/>
      <c r="G26" s="60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296" customFormat="1" ht="12.75" customHeight="1" x14ac:dyDescent="0.15">
      <c r="A27" s="95" t="s">
        <v>19</v>
      </c>
      <c r="B27" s="86" t="s">
        <v>19</v>
      </c>
      <c r="C27" s="316">
        <f ca="1">IFERROR(INDEX(BS,MATCH($B27,BS!$A:$A,0),MATCH(Summary!C$3,BS!$3:$3,0)),0)</f>
        <v>4495858.046994227</v>
      </c>
      <c r="D27" s="317">
        <f ca="1">IFERROR(INDEX(BS,MATCH($B27,BS!$A:$A,0),MATCH(Summary!D$3,BS!$3:$3,0)),0)</f>
        <v>7082934.4227761179</v>
      </c>
      <c r="E27" s="317">
        <f ca="1">IFERROR(INDEX(BS,MATCH($B27,BS!$A:$A,0),MATCH(Summary!E$3,BS!$3:$3,0)),0)</f>
        <v>3988082.2963783159</v>
      </c>
      <c r="F27" s="317">
        <f ca="1">IFERROR(INDEX(BS,MATCH($B27,BS!$A:$A,0),MATCH(Summary!F$3,BS!$3:$3,0)),0)</f>
        <v>5364137.3780309446</v>
      </c>
      <c r="G27" s="317">
        <f ca="1">IFERROR(INDEX(BS,MATCH($B27,BS!$A:$A,0),MATCH(Summary!G$3,BS!$3:$3,0)),0)</f>
        <v>267319.22541666665</v>
      </c>
      <c r="H27" s="317">
        <f ca="1">IFERROR(INDEX(BS,MATCH($B27,BS!$A:$A,0),MATCH(Summary!H$3,BS!$3:$3,0)),0)</f>
        <v>204713.17345794139</v>
      </c>
      <c r="I27" s="317">
        <f ca="1">IFERROR(INDEX(BS,MATCH($B27,BS!$A:$A,0),MATCH(Summary!I$3,BS!$3:$3,0)),0)</f>
        <v>142494.75542024401</v>
      </c>
      <c r="J27" s="317">
        <f ca="1">IFERROR(INDEX(BS,MATCH($B27,BS!$A:$A,0),MATCH(Summary!J$3,BS!$3:$3,0)),0)</f>
        <v>5080643.3104415191</v>
      </c>
      <c r="K27" s="317">
        <f ca="1">IFERROR(INDEX(BS,MATCH($B27,BS!$A:$A,0),MATCH(Summary!K$3,BS!$3:$3,0)),0)</f>
        <v>5019152.1192136034</v>
      </c>
      <c r="L27" s="317">
        <f ca="1">IFERROR(INDEX(BS,MATCH($B27,BS!$A:$A,0),MATCH(Summary!L$3,BS!$3:$3,0)),0)</f>
        <v>4957857.3241829593</v>
      </c>
      <c r="M27" s="317">
        <f ca="1">IFERROR(INDEX(BS,MATCH($B27,BS!$A:$A,0),MATCH(Summary!M$3,BS!$3:$3,0)),0)</f>
        <v>4885145.3975054286</v>
      </c>
      <c r="N27" s="317">
        <f ca="1">IFERROR(INDEX(BS,MATCH($B27,BS!$A:$A,0),MATCH(Summary!N$3,BS!$3:$3,0)),0)</f>
        <v>4802527.8657053588</v>
      </c>
      <c r="O27" s="317">
        <f ca="1">IFERROR(INDEX(BS,MATCH($B27,BS!$A:$A,0),MATCH(Summary!O$3,BS!$3:$3,0)),0)</f>
        <v>4723121.9405477066</v>
      </c>
      <c r="P27" s="317">
        <f ca="1">IFERROR(INDEX(BS,MATCH($B27,BS!$A:$A,0),MATCH(Summary!P$3,BS!$3:$3,0)),0)</f>
        <v>4646193.7917234795</v>
      </c>
      <c r="Q27" s="317">
        <f ca="1">IFERROR(INDEX(BS,MATCH($B27,BS!$A:$A,0),MATCH(Summary!Q$3,BS!$3:$3,0)),0)</f>
        <v>4570613.1131715188</v>
      </c>
      <c r="R27" s="317">
        <f ca="1">IFERROR(INDEX(BS,MATCH($B27,BS!$A:$A,0),MATCH(Summary!R$3,BS!$3:$3,0)),0)</f>
        <v>4495858.046994227</v>
      </c>
      <c r="S27" s="317">
        <f ca="1">IFERROR(INDEX(BS,MATCH($B27,BS!$A:$A,0),MATCH(Summary!S$3,BS!$3:$3,0)),0)</f>
        <v>4348926.4875396434</v>
      </c>
      <c r="T27" s="317">
        <f ca="1">IFERROR(INDEX(BS,MATCH($B27,BS!$A:$A,0),MATCH(Summary!T$3,BS!$3:$3,0)),0)</f>
        <v>4137935.733948763</v>
      </c>
      <c r="U27" s="317">
        <f ca="1">IFERROR(INDEX(BS,MATCH($B27,BS!$A:$A,0),MATCH(Summary!U$3,BS!$3:$3,0)),0)</f>
        <v>3941947.5133638429</v>
      </c>
      <c r="V27" s="317">
        <f ca="1">IFERROR(INDEX(BS,MATCH($B27,BS!$A:$A,0),MATCH(Summary!V$3,BS!$3:$3,0)),0)</f>
        <v>3749416.3446228458</v>
      </c>
      <c r="W27" s="317">
        <f ca="1">IFERROR(INDEX(BS,MATCH($B27,BS!$A:$A,0),MATCH(Summary!W$3,BS!$3:$3,0)),0)</f>
        <v>3557032.3334182166</v>
      </c>
      <c r="X27" s="317">
        <f ca="1">IFERROR(INDEX(BS,MATCH($B27,BS!$A:$A,0),MATCH(Summary!X$3,BS!$3:$3,0)),0)</f>
        <v>3370324.1494023791</v>
      </c>
      <c r="Y27" s="317">
        <f ca="1">IFERROR(INDEX(BS,MATCH($B27,BS!$A:$A,0),MATCH(Summary!Y$3,BS!$3:$3,0)),0)</f>
        <v>3172775.3900103671</v>
      </c>
      <c r="Z27" s="317">
        <f ca="1">IFERROR(INDEX(BS,MATCH($B27,BS!$A:$A,0),MATCH(Summary!Z$3,BS!$3:$3,0)),0)</f>
        <v>2959901.0715765059</v>
      </c>
      <c r="AA27" s="317">
        <f ca="1">IFERROR(INDEX(BS,MATCH($B27,BS!$A:$A,0),MATCH(Summary!AA$3,BS!$3:$3,0)),0)</f>
        <v>7747987.5926836338</v>
      </c>
      <c r="AB27" s="317">
        <f ca="1">IFERROR(INDEX(BS,MATCH($B27,BS!$A:$A,0),MATCH(Summary!AB$3,BS!$3:$3,0)),0)</f>
        <v>7529845.9698406029</v>
      </c>
      <c r="AC27" s="317">
        <f ca="1">IFERROR(INDEX(BS,MATCH($B27,BS!$A:$A,0),MATCH(Summary!AC$3,BS!$3:$3,0)),0)</f>
        <v>7304477.0589216389</v>
      </c>
      <c r="AD27" s="317">
        <f ca="1">IFERROR(INDEX(BS,MATCH($B27,BS!$A:$A,0),MATCH(Summary!AD$3,BS!$3:$3,0)),0)</f>
        <v>7082934.4227761179</v>
      </c>
      <c r="AE27" s="317">
        <f ca="1">IFERROR(INDEX(BS,MATCH($B27,BS!$A:$A,0),MATCH(Summary!AE$3,BS!$3:$3,0)),0)</f>
        <v>6817361.9107995229</v>
      </c>
      <c r="AF27" s="317">
        <f ca="1">IFERROR(INDEX(BS,MATCH($B27,BS!$A:$A,0),MATCH(Summary!AF$3,BS!$3:$3,0)),0)</f>
        <v>6519684.3868618254</v>
      </c>
      <c r="AG27" s="317">
        <f ca="1">IFERROR(INDEX(BS,MATCH($B27,BS!$A:$A,0),MATCH(Summary!AG$3,BS!$3:$3,0)),0)</f>
        <v>6246202.3070682138</v>
      </c>
      <c r="AH27" s="317">
        <f ca="1">IFERROR(INDEX(BS,MATCH($B27,BS!$A:$A,0),MATCH(Summary!AH$3,BS!$3:$3,0)),0)</f>
        <v>5974608.0498622674</v>
      </c>
      <c r="AI27" s="317">
        <f ca="1">IFERROR(INDEX(BS,MATCH($B27,BS!$A:$A,0),MATCH(Summary!AI$3,BS!$3:$3,0)),0)</f>
        <v>5700938.152270874</v>
      </c>
      <c r="AJ27" s="317">
        <f ca="1">IFERROR(INDEX(BS,MATCH($B27,BS!$A:$A,0),MATCH(Summary!AJ$3,BS!$3:$3,0)),0)</f>
        <v>5439118.5933251157</v>
      </c>
      <c r="AK27" s="317">
        <f ca="1">IFERROR(INDEX(BS,MATCH($B27,BS!$A:$A,0),MATCH(Summary!AK$3,BS!$3:$3,0)),0)</f>
        <v>5182588.1714632194</v>
      </c>
      <c r="AL27" s="317">
        <f ca="1">IFERROR(INDEX(BS,MATCH($B27,BS!$A:$A,0),MATCH(Summary!AL$3,BS!$3:$3,0)),0)</f>
        <v>4932447.4323160509</v>
      </c>
      <c r="AM27" s="317">
        <f ca="1">IFERROR(INDEX(BS,MATCH($B27,BS!$A:$A,0),MATCH(Summary!AM$3,BS!$3:$3,0)),0)</f>
        <v>4694188.0423921365</v>
      </c>
      <c r="AN27" s="317">
        <f ca="1">IFERROR(INDEX(BS,MATCH($B27,BS!$A:$A,0),MATCH(Summary!AN$3,BS!$3:$3,0)),0)</f>
        <v>4453512.1159418719</v>
      </c>
      <c r="AO27" s="317">
        <f ca="1">IFERROR(INDEX(BS,MATCH($B27,BS!$A:$A,0),MATCH(Summary!AO$3,BS!$3:$3,0)),0)</f>
        <v>4213030.865993225</v>
      </c>
      <c r="AP27" s="317">
        <f ca="1">IFERROR(INDEX(BS,MATCH($B27,BS!$A:$A,0),MATCH(Summary!AP$3,BS!$3:$3,0)),0)</f>
        <v>3988082.2963783159</v>
      </c>
      <c r="AQ27" s="317">
        <f ca="1">IFERROR(INDEX(BS,MATCH($B27,BS!$A:$A,0),MATCH(Summary!AQ$3,BS!$3:$3,0)),0)</f>
        <v>3807272.4279037639</v>
      </c>
      <c r="AR27" s="317">
        <f ca="1">IFERROR(INDEX(BS,MATCH($B27,BS!$A:$A,0),MATCH(Summary!AR$3,BS!$3:$3,0)),0)</f>
        <v>3706517.7582024359</v>
      </c>
      <c r="AS27" s="317">
        <f ca="1">IFERROR(INDEX(BS,MATCH($B27,BS!$A:$A,0),MATCH(Summary!AS$3,BS!$3:$3,0)),0)</f>
        <v>3675896.3913962818</v>
      </c>
      <c r="AT27" s="317">
        <f ca="1">IFERROR(INDEX(BS,MATCH($B27,BS!$A:$A,0),MATCH(Summary!AT$3,BS!$3:$3,0)),0)</f>
        <v>3698530.5913533377</v>
      </c>
      <c r="AU27" s="317">
        <f ca="1">IFERROR(INDEX(BS,MATCH($B27,BS!$A:$A,0),MATCH(Summary!AU$3,BS!$3:$3,0)),0)</f>
        <v>3774778.861108812</v>
      </c>
      <c r="AV27" s="317">
        <f ca="1">IFERROR(INDEX(BS,MATCH($B27,BS!$A:$A,0),MATCH(Summary!AV$3,BS!$3:$3,0)),0)</f>
        <v>3893218.1629580189</v>
      </c>
      <c r="AW27" s="317">
        <f ca="1">IFERROR(INDEX(BS,MATCH($B27,BS!$A:$A,0),MATCH(Summary!AW$3,BS!$3:$3,0)),0)</f>
        <v>4048903.1424756544</v>
      </c>
      <c r="AX27" s="317">
        <f ca="1">IFERROR(INDEX(BS,MATCH($B27,BS!$A:$A,0),MATCH(Summary!AX$3,BS!$3:$3,0)),0)</f>
        <v>4247397.2317610402</v>
      </c>
      <c r="AY27" s="317">
        <f ca="1">IFERROR(INDEX(BS,MATCH($B27,BS!$A:$A,0),MATCH(Summary!AY$3,BS!$3:$3,0)),0)</f>
        <v>4481865.8349480554</v>
      </c>
      <c r="AZ27" s="317">
        <f ca="1">IFERROR(INDEX(BS,MATCH($B27,BS!$A:$A,0),MATCH(Summary!AZ$3,BS!$3:$3,0)),0)</f>
        <v>4742208.0403717067</v>
      </c>
      <c r="BA27" s="317">
        <f ca="1">IFERROR(INDEX(BS,MATCH($B27,BS!$A:$A,0),MATCH(Summary!BA$3,BS!$3:$3,0)),0)</f>
        <v>5033070.2578407126</v>
      </c>
      <c r="BB27" s="317">
        <f ca="1">IFERROR(INDEX(BS,MATCH($B27,BS!$A:$A,0),MATCH(Summary!BB$3,BS!$3:$3,0)),0)</f>
        <v>5364137.3780309446</v>
      </c>
      <c r="BC27" s="299"/>
      <c r="BD27" s="299"/>
      <c r="BE27" s="299"/>
      <c r="BF27" s="299"/>
      <c r="BG27" s="299"/>
      <c r="BH27" s="299"/>
    </row>
    <row r="28" spans="1:60" s="296" customFormat="1" ht="12.75" customHeight="1" x14ac:dyDescent="0.15">
      <c r="A28" s="95" t="s">
        <v>12</v>
      </c>
      <c r="B28" s="86" t="s">
        <v>12</v>
      </c>
      <c r="C28" s="321">
        <f ca="1">IFERROR(INDEX(BS,MATCH($B28,BS!$A:$A,0),MATCH(Summary!C$3,BS!$3:$3,0)),0)</f>
        <v>7934.4495787698324</v>
      </c>
      <c r="D28" s="322">
        <f ca="1">IFERROR(INDEX(BS,MATCH($B28,BS!$A:$A,0),MATCH(Summary!D$3,BS!$3:$3,0)),0)</f>
        <v>61389.104523274043</v>
      </c>
      <c r="E28" s="322">
        <f ca="1">IFERROR(INDEX(BS,MATCH($B28,BS!$A:$A,0),MATCH(Summary!E$3,BS!$3:$3,0)),0)</f>
        <v>175929.89359797121</v>
      </c>
      <c r="F28" s="322">
        <f ca="1">IFERROR(INDEX(BS,MATCH($B28,BS!$A:$A,0),MATCH(Summary!F$3,BS!$3:$3,0)),0)</f>
        <v>537727.56135125039</v>
      </c>
      <c r="G28" s="322">
        <f ca="1">IFERROR(INDEX(BS,MATCH($B28,BS!$A:$A,0),MATCH(Summary!G$3,BS!$3:$3,0)),0)</f>
        <v>502</v>
      </c>
      <c r="H28" s="323">
        <f ca="1">IFERROR(INDEX(BS,MATCH($B28,BS!$A:$A,0),MATCH(Summary!H$3,BS!$3:$3,0)),0)</f>
        <v>765.39918344475711</v>
      </c>
      <c r="I28" s="323">
        <f ca="1">IFERROR(INDEX(BS,MATCH($B28,BS!$A:$A,0),MATCH(Summary!I$3,BS!$3:$3,0)),0)</f>
        <v>901.62259899778553</v>
      </c>
      <c r="J28" s="323">
        <f ca="1">IFERROR(INDEX(BS,MATCH($B28,BS!$A:$A,0),MATCH(Summary!J$3,BS!$3:$3,0)),0)</f>
        <v>1143.721924652963</v>
      </c>
      <c r="K28" s="323">
        <f ca="1">IFERROR(INDEX(BS,MATCH($B28,BS!$A:$A,0),MATCH(Summary!K$3,BS!$3:$3,0)),0)</f>
        <v>1273.018218389195</v>
      </c>
      <c r="L28" s="323">
        <f ca="1">IFERROR(INDEX(BS,MATCH($B28,BS!$A:$A,0),MATCH(Summary!L$3,BS!$3:$3,0)),0)</f>
        <v>1346.1922311185367</v>
      </c>
      <c r="M28" s="323">
        <f ca="1">IFERROR(INDEX(BS,MATCH($B28,BS!$A:$A,0),MATCH(Summary!M$3,BS!$3:$3,0)),0)</f>
        <v>2897.445429502689</v>
      </c>
      <c r="N28" s="323">
        <f ca="1">IFERROR(INDEX(BS,MATCH($B28,BS!$A:$A,0),MATCH(Summary!N$3,BS!$3:$3,0)),0)</f>
        <v>4528.8942096006367</v>
      </c>
      <c r="O28" s="323">
        <f ca="1">IFERROR(INDEX(BS,MATCH($B28,BS!$A:$A,0),MATCH(Summary!O$3,BS!$3:$3,0)),0)</f>
        <v>6208.3801124070442</v>
      </c>
      <c r="P28" s="323">
        <f ca="1">IFERROR(INDEX(BS,MATCH($B28,BS!$A:$A,0),MATCH(Summary!P$3,BS!$3:$3,0)),0)</f>
        <v>7083.3028007609282</v>
      </c>
      <c r="Q28" s="323">
        <f ca="1">IFERROR(INDEX(BS,MATCH($B28,BS!$A:$A,0),MATCH(Summary!Q$3,BS!$3:$3,0)),0)</f>
        <v>7597.5247229910201</v>
      </c>
      <c r="R28" s="323">
        <f ca="1">IFERROR(INDEX(BS,MATCH($B28,BS!$A:$A,0),MATCH(Summary!R$3,BS!$3:$3,0)),0)</f>
        <v>7934.4495787698324</v>
      </c>
      <c r="S28" s="323">
        <f ca="1">IFERROR(INDEX(BS,MATCH($B28,BS!$A:$A,0),MATCH(Summary!S$3,BS!$3:$3,0)),0)</f>
        <v>19610.189729219495</v>
      </c>
      <c r="T28" s="323">
        <f ca="1">IFERROR(INDEX(BS,MATCH($B28,BS!$A:$A,0),MATCH(Summary!T$3,BS!$3:$3,0)),0)</f>
        <v>28315.464214889809</v>
      </c>
      <c r="U28" s="323">
        <f ca="1">IFERROR(INDEX(BS,MATCH($B28,BS!$A:$A,0),MATCH(Summary!U$3,BS!$3:$3,0)),0)</f>
        <v>35076.718601343819</v>
      </c>
      <c r="V28" s="323">
        <f ca="1">IFERROR(INDEX(BS,MATCH($B28,BS!$A:$A,0),MATCH(Summary!V$3,BS!$3:$3,0)),0)</f>
        <v>39748.022655789602</v>
      </c>
      <c r="W28" s="323">
        <f ca="1">IFERROR(INDEX(BS,MATCH($B28,BS!$A:$A,0),MATCH(Summary!W$3,BS!$3:$3,0)),0)</f>
        <v>43104.426000091415</v>
      </c>
      <c r="X28" s="323">
        <f ca="1">IFERROR(INDEX(BS,MATCH($B28,BS!$A:$A,0),MATCH(Summary!X$3,BS!$3:$3,0)),0)</f>
        <v>45619.767701113393</v>
      </c>
      <c r="Y28" s="323">
        <f ca="1">IFERROR(INDEX(BS,MATCH($B28,BS!$A:$A,0),MATCH(Summary!Y$3,BS!$3:$3,0)),0)</f>
        <v>48443.421886180084</v>
      </c>
      <c r="Z28" s="323">
        <f ca="1">IFERROR(INDEX(BS,MATCH($B28,BS!$A:$A,0),MATCH(Summary!Z$3,BS!$3:$3,0)),0)</f>
        <v>51499.416284880172</v>
      </c>
      <c r="AA28" s="323">
        <f ca="1">IFERROR(INDEX(BS,MATCH($B28,BS!$A:$A,0),MATCH(Summary!AA$3,BS!$3:$3,0)),0)</f>
        <v>54737.962904466112</v>
      </c>
      <c r="AB28" s="323">
        <f ca="1">IFERROR(INDEX(BS,MATCH($B28,BS!$A:$A,0),MATCH(Summary!AB$3,BS!$3:$3,0)),0)</f>
        <v>57289.907562176428</v>
      </c>
      <c r="AC28" s="323">
        <f ca="1">IFERROR(INDEX(BS,MATCH($B28,BS!$A:$A,0),MATCH(Summary!AC$3,BS!$3:$3,0)),0)</f>
        <v>59453.779445799228</v>
      </c>
      <c r="AD28" s="323">
        <f ca="1">IFERROR(INDEX(BS,MATCH($B28,BS!$A:$A,0),MATCH(Summary!AD$3,BS!$3:$3,0)),0)</f>
        <v>61389.104523274043</v>
      </c>
      <c r="AE28" s="323">
        <f ca="1">IFERROR(INDEX(BS,MATCH($B28,BS!$A:$A,0),MATCH(Summary!AE$3,BS!$3:$3,0)),0)</f>
        <v>81071.331607731365</v>
      </c>
      <c r="AF28" s="323">
        <f ca="1">IFERROR(INDEX(BS,MATCH($B28,BS!$A:$A,0),MATCH(Summary!AF$3,BS!$3:$3,0)),0)</f>
        <v>95824.419701404884</v>
      </c>
      <c r="AG28" s="323">
        <f ca="1">IFERROR(INDEX(BS,MATCH($B28,BS!$A:$A,0),MATCH(Summary!AG$3,BS!$3:$3,0)),0)</f>
        <v>107062.06204882472</v>
      </c>
      <c r="AH28" s="323">
        <f ca="1">IFERROR(INDEX(BS,MATCH($B28,BS!$A:$A,0),MATCH(Summary!AH$3,BS!$3:$3,0)),0)</f>
        <v>115801.48181475952</v>
      </c>
      <c r="AI28" s="323">
        <f ca="1">IFERROR(INDEX(BS,MATCH($B28,BS!$A:$A,0),MATCH(Summary!AI$3,BS!$3:$3,0)),0)</f>
        <v>122775.68950735567</v>
      </c>
      <c r="AJ28" s="323">
        <f ca="1">IFERROR(INDEX(BS,MATCH($B28,BS!$A:$A,0),MATCH(Summary!AJ$3,BS!$3:$3,0)),0)</f>
        <v>128512.76889197972</v>
      </c>
      <c r="AK28" s="323">
        <f ca="1">IFERROR(INDEX(BS,MATCH($B28,BS!$A:$A,0),MATCH(Summary!AK$3,BS!$3:$3,0)),0)</f>
        <v>137007.51153731105</v>
      </c>
      <c r="AL28" s="323">
        <f ca="1">IFERROR(INDEX(BS,MATCH($B28,BS!$A:$A,0),MATCH(Summary!AL$3,BS!$3:$3,0)),0)</f>
        <v>143926.52165145779</v>
      </c>
      <c r="AM28" s="323">
        <f ca="1">IFERROR(INDEX(BS,MATCH($B28,BS!$A:$A,0),MATCH(Summary!AM$3,BS!$3:$3,0)),0)</f>
        <v>149748.36940007782</v>
      </c>
      <c r="AN28" s="323">
        <f ca="1">IFERROR(INDEX(BS,MATCH($B28,BS!$A:$A,0),MATCH(Summary!AN$3,BS!$3:$3,0)),0)</f>
        <v>159267.33775054314</v>
      </c>
      <c r="AO28" s="323">
        <f ca="1">IFERROR(INDEX(BS,MATCH($B28,BS!$A:$A,0),MATCH(Summary!AO$3,BS!$3:$3,0)),0)</f>
        <v>167895.23650257257</v>
      </c>
      <c r="AP28" s="323">
        <f ca="1">IFERROR(INDEX(BS,MATCH($B28,BS!$A:$A,0),MATCH(Summary!AP$3,BS!$3:$3,0)),0)</f>
        <v>175929.89359797121</v>
      </c>
      <c r="AQ28" s="323">
        <f ca="1">IFERROR(INDEX(BS,MATCH($B28,BS!$A:$A,0),MATCH(Summary!AQ$3,BS!$3:$3,0)),0)</f>
        <v>233099.48495521749</v>
      </c>
      <c r="AR28" s="323">
        <f ca="1">IFERROR(INDEX(BS,MATCH($B28,BS!$A:$A,0),MATCH(Summary!AR$3,BS!$3:$3,0)),0)</f>
        <v>279739.76560921851</v>
      </c>
      <c r="AS28" s="323">
        <f ca="1">IFERROR(INDEX(BS,MATCH($B28,BS!$A:$A,0),MATCH(Summary!AS$3,BS!$3:$3,0)),0)</f>
        <v>318266.17794706131</v>
      </c>
      <c r="AT28" s="323">
        <f ca="1">IFERROR(INDEX(BS,MATCH($B28,BS!$A:$A,0),MATCH(Summary!AT$3,BS!$3:$3,0)),0)</f>
        <v>351401.62010048318</v>
      </c>
      <c r="AU28" s="323">
        <f ca="1">IFERROR(INDEX(BS,MATCH($B28,BS!$A:$A,0),MATCH(Summary!AU$3,BS!$3:$3,0)),0)</f>
        <v>380478.25418391562</v>
      </c>
      <c r="AV28" s="323">
        <f ca="1">IFERROR(INDEX(BS,MATCH($B28,BS!$A:$A,0),MATCH(Summary!AV$3,BS!$3:$3,0)),0)</f>
        <v>406500.45629519661</v>
      </c>
      <c r="AW28" s="323">
        <f ca="1">IFERROR(INDEX(BS,MATCH($B28,BS!$A:$A,0),MATCH(Summary!AW$3,BS!$3:$3,0)),0)</f>
        <v>430254.40777069452</v>
      </c>
      <c r="AX28" s="323">
        <f ca="1">IFERROR(INDEX(BS,MATCH($B28,BS!$A:$A,0),MATCH(Summary!AX$3,BS!$3:$3,0)),0)</f>
        <v>452426.54056728818</v>
      </c>
      <c r="AY28" s="323">
        <f ca="1">IFERROR(INDEX(BS,MATCH($B28,BS!$A:$A,0),MATCH(Summary!AY$3,BS!$3:$3,0)),0)</f>
        <v>473479.94792192068</v>
      </c>
      <c r="AZ28" s="323">
        <f ca="1">IFERROR(INDEX(BS,MATCH($B28,BS!$A:$A,0),MATCH(Summary!AZ$3,BS!$3:$3,0)),0)</f>
        <v>494615.38111504726</v>
      </c>
      <c r="BA28" s="323">
        <f ca="1">IFERROR(INDEX(BS,MATCH($B28,BS!$A:$A,0),MATCH(Summary!BA$3,BS!$3:$3,0)),0)</f>
        <v>516009.39342394797</v>
      </c>
      <c r="BB28" s="323">
        <f ca="1">IFERROR(INDEX(BS,MATCH($B28,BS!$A:$A,0),MATCH(Summary!BB$3,BS!$3:$3,0)),0)</f>
        <v>537727.56135125039</v>
      </c>
      <c r="BC28" s="299"/>
      <c r="BD28" s="299"/>
      <c r="BE28" s="299"/>
      <c r="BF28" s="299"/>
      <c r="BG28" s="299"/>
      <c r="BH28" s="299"/>
    </row>
    <row r="29" spans="1:60" s="296" customFormat="1" ht="12.75" customHeight="1" x14ac:dyDescent="0.15">
      <c r="A29" s="95" t="s">
        <v>13</v>
      </c>
      <c r="B29" s="287" t="s">
        <v>27</v>
      </c>
      <c r="C29" s="321">
        <f ca="1">C30-C28-C27</f>
        <v>294037.12713877857</v>
      </c>
      <c r="D29" s="322">
        <f t="shared" ref="D29:BB29" ca="1" si="5">D30-D28-D27</f>
        <v>1163989.2057778677</v>
      </c>
      <c r="E29" s="322">
        <f t="shared" ca="1" si="5"/>
        <v>2246788.8084890884</v>
      </c>
      <c r="F29" s="322">
        <f t="shared" ca="1" si="5"/>
        <v>1665633.2355861478</v>
      </c>
      <c r="G29" s="322">
        <f t="shared" ca="1" si="5"/>
        <v>22001.542208333325</v>
      </c>
      <c r="H29" s="323">
        <f t="shared" ca="1" si="5"/>
        <v>43824.236371107661</v>
      </c>
      <c r="I29" s="323">
        <f t="shared" ca="1" si="5"/>
        <v>65554.434834721498</v>
      </c>
      <c r="J29" s="323">
        <f t="shared" ca="1" si="5"/>
        <v>87120.247856215574</v>
      </c>
      <c r="K29" s="323">
        <f t="shared" ca="1" si="5"/>
        <v>108598.26869426295</v>
      </c>
      <c r="L29" s="323">
        <f t="shared" ca="1" si="5"/>
        <v>130026.60437766649</v>
      </c>
      <c r="M29" s="323">
        <f t="shared" ca="1" si="5"/>
        <v>159496.61736853421</v>
      </c>
      <c r="N29" s="323">
        <f t="shared" ca="1" si="5"/>
        <v>187858.87663771491</v>
      </c>
      <c r="O29" s="323">
        <f t="shared" ca="1" si="5"/>
        <v>215080.76497889124</v>
      </c>
      <c r="P29" s="323">
        <f t="shared" ca="1" si="5"/>
        <v>241708.5808146745</v>
      </c>
      <c r="Q29" s="323">
        <f t="shared" ca="1" si="5"/>
        <v>267987.23996526375</v>
      </c>
      <c r="R29" s="323">
        <f t="shared" ca="1" si="5"/>
        <v>294037.12713877857</v>
      </c>
      <c r="S29" s="323">
        <f t="shared" ca="1" si="5"/>
        <v>370839.33158347197</v>
      </c>
      <c r="T29" s="323">
        <f t="shared" ca="1" si="5"/>
        <v>441730.65465239482</v>
      </c>
      <c r="U29" s="323">
        <f t="shared" ca="1" si="5"/>
        <v>508031.08599291556</v>
      </c>
      <c r="V29" s="323">
        <f t="shared" ca="1" si="5"/>
        <v>576502.47277109325</v>
      </c>
      <c r="W29" s="323">
        <f t="shared" ca="1" si="5"/>
        <v>642699.89383615647</v>
      </c>
      <c r="X29" s="323">
        <f t="shared" ca="1" si="5"/>
        <v>707198.2015821794</v>
      </c>
      <c r="Y29" s="323">
        <f t="shared" ca="1" si="5"/>
        <v>780984.02541056462</v>
      </c>
      <c r="Z29" s="323">
        <f t="shared" ca="1" si="5"/>
        <v>856210.22448588209</v>
      </c>
      <c r="AA29" s="323">
        <f t="shared" ca="1" si="5"/>
        <v>929323.46063557453</v>
      </c>
      <c r="AB29" s="323">
        <f t="shared" ca="1" si="5"/>
        <v>1008909.360476004</v>
      </c>
      <c r="AC29" s="323">
        <f t="shared" ca="1" si="5"/>
        <v>1087081.6982788499</v>
      </c>
      <c r="AD29" s="323">
        <f t="shared" ca="1" si="5"/>
        <v>1163989.2057778677</v>
      </c>
      <c r="AE29" s="323">
        <f t="shared" ca="1" si="5"/>
        <v>1272982.4566624667</v>
      </c>
      <c r="AF29" s="323">
        <f t="shared" ca="1" si="5"/>
        <v>1372363.4725342561</v>
      </c>
      <c r="AG29" s="323">
        <f t="shared" ca="1" si="5"/>
        <v>1464419.9125179946</v>
      </c>
      <c r="AH29" s="323">
        <f t="shared" ca="1" si="5"/>
        <v>1562479.4525784189</v>
      </c>
      <c r="AI29" s="323">
        <f t="shared" ca="1" si="5"/>
        <v>1655988.8408319699</v>
      </c>
      <c r="AJ29" s="323">
        <f t="shared" ca="1" si="5"/>
        <v>1745753.1438404489</v>
      </c>
      <c r="AK29" s="323">
        <f t="shared" ca="1" si="5"/>
        <v>1835560.1361352969</v>
      </c>
      <c r="AL29" s="323">
        <f t="shared" ca="1" si="5"/>
        <v>1920851.6612434676</v>
      </c>
      <c r="AM29" s="323">
        <f t="shared" ca="1" si="5"/>
        <v>2002341.7090820372</v>
      </c>
      <c r="AN29" s="323">
        <f t="shared" ca="1" si="5"/>
        <v>2089324.8097586529</v>
      </c>
      <c r="AO29" s="323">
        <f t="shared" ca="1" si="5"/>
        <v>2170678.58404609</v>
      </c>
      <c r="AP29" s="323">
        <f t="shared" ca="1" si="5"/>
        <v>2246788.8084890884</v>
      </c>
      <c r="AQ29" s="323">
        <f t="shared" ca="1" si="5"/>
        <v>2297245.4919782765</v>
      </c>
      <c r="AR29" s="323">
        <f t="shared" ca="1" si="5"/>
        <v>2317317.077280018</v>
      </c>
      <c r="AS29" s="323">
        <f t="shared" ca="1" si="5"/>
        <v>2318680.4487425839</v>
      </c>
      <c r="AT29" s="323">
        <f t="shared" ca="1" si="5"/>
        <v>2301473.1373100788</v>
      </c>
      <c r="AU29" s="323">
        <f t="shared" ca="1" si="5"/>
        <v>2265306.6599137527</v>
      </c>
      <c r="AV29" s="323">
        <f t="shared" ca="1" si="5"/>
        <v>2218565.6260156338</v>
      </c>
      <c r="AW29" s="323">
        <f t="shared" ca="1" si="5"/>
        <v>2156327.1742514074</v>
      </c>
      <c r="AX29" s="323">
        <f t="shared" ca="1" si="5"/>
        <v>2079619.7635158654</v>
      </c>
      <c r="AY29" s="323">
        <f t="shared" ca="1" si="5"/>
        <v>1992199.1520204972</v>
      </c>
      <c r="AZ29" s="323">
        <f t="shared" ca="1" si="5"/>
        <v>1897380.2197193094</v>
      </c>
      <c r="BA29" s="323">
        <f t="shared" ca="1" si="5"/>
        <v>1788595.5997921927</v>
      </c>
      <c r="BB29" s="323">
        <f t="shared" ca="1" si="5"/>
        <v>1665633.2355861478</v>
      </c>
      <c r="BC29" s="299"/>
      <c r="BD29" s="299"/>
      <c r="BE29" s="299"/>
      <c r="BF29" s="299"/>
      <c r="BG29" s="299"/>
      <c r="BH29" s="299"/>
    </row>
    <row r="30" spans="1:60" s="67" customFormat="1" ht="12.75" customHeight="1" x14ac:dyDescent="0.15">
      <c r="A30" s="313" t="s">
        <v>51</v>
      </c>
      <c r="B30" s="59" t="s">
        <v>51</v>
      </c>
      <c r="C30" s="318">
        <f ca="1">IFERROR(INDEX(BS,MATCH($B30,BS!$A:$A,0),MATCH(Summary!C$3,BS!$3:$3,0)),0)</f>
        <v>4797829.6237117751</v>
      </c>
      <c r="D30" s="324">
        <f ca="1">IFERROR(INDEX(BS,MATCH($B30,BS!$A:$A,0),MATCH(Summary!D$3,BS!$3:$3,0)),0)</f>
        <v>8308312.7330772597</v>
      </c>
      <c r="E30" s="324">
        <f ca="1">IFERROR(INDEX(BS,MATCH($B30,BS!$A:$A,0),MATCH(Summary!E$3,BS!$3:$3,0)),0)</f>
        <v>6410800.998465376</v>
      </c>
      <c r="F30" s="324">
        <f ca="1">IFERROR(INDEX(BS,MATCH($B30,BS!$A:$A,0),MATCH(Summary!F$3,BS!$3:$3,0)),0)</f>
        <v>7567498.1749683423</v>
      </c>
      <c r="G30" s="324">
        <f ca="1">IFERROR(INDEX(BS,MATCH($B30,BS!$A:$A,0),MATCH(Summary!G$3,BS!$3:$3,0)),0)</f>
        <v>289822.76762499998</v>
      </c>
      <c r="H30" s="325">
        <f ca="1">IFERROR(INDEX(BS,MATCH($B30,BS!$A:$A,0),MATCH(Summary!H$3,BS!$3:$3,0)),0)</f>
        <v>249302.80901249382</v>
      </c>
      <c r="I30" s="325">
        <f ca="1">IFERROR(INDEX(BS,MATCH($B30,BS!$A:$A,0),MATCH(Summary!I$3,BS!$3:$3,0)),0)</f>
        <v>208950.81285396329</v>
      </c>
      <c r="J30" s="325">
        <f ca="1">IFERROR(INDEX(BS,MATCH($B30,BS!$A:$A,0),MATCH(Summary!J$3,BS!$3:$3,0)),0)</f>
        <v>5168907.280222388</v>
      </c>
      <c r="K30" s="325">
        <f ca="1">IFERROR(INDEX(BS,MATCH($B30,BS!$A:$A,0),MATCH(Summary!K$3,BS!$3:$3,0)),0)</f>
        <v>5129023.4061262552</v>
      </c>
      <c r="L30" s="325">
        <f ca="1">IFERROR(INDEX(BS,MATCH($B30,BS!$A:$A,0),MATCH(Summary!L$3,BS!$3:$3,0)),0)</f>
        <v>5089230.1207917444</v>
      </c>
      <c r="M30" s="325">
        <f ca="1">IFERROR(INDEX(BS,MATCH($B30,BS!$A:$A,0),MATCH(Summary!M$3,BS!$3:$3,0)),0)</f>
        <v>5047539.4603034658</v>
      </c>
      <c r="N30" s="325">
        <f ca="1">IFERROR(INDEX(BS,MATCH($B30,BS!$A:$A,0),MATCH(Summary!N$3,BS!$3:$3,0)),0)</f>
        <v>4994915.6365526747</v>
      </c>
      <c r="O30" s="325">
        <f ca="1">IFERROR(INDEX(BS,MATCH($B30,BS!$A:$A,0),MATCH(Summary!O$3,BS!$3:$3,0)),0)</f>
        <v>4944411.0856390046</v>
      </c>
      <c r="P30" s="325">
        <f ca="1">IFERROR(INDEX(BS,MATCH($B30,BS!$A:$A,0),MATCH(Summary!P$3,BS!$3:$3,0)),0)</f>
        <v>4894985.6753389146</v>
      </c>
      <c r="Q30" s="325">
        <f ca="1">IFERROR(INDEX(BS,MATCH($B30,BS!$A:$A,0),MATCH(Summary!Q$3,BS!$3:$3,0)),0)</f>
        <v>4846197.8778597731</v>
      </c>
      <c r="R30" s="325">
        <f ca="1">IFERROR(INDEX(BS,MATCH($B30,BS!$A:$A,0),MATCH(Summary!R$3,BS!$3:$3,0)),0)</f>
        <v>4797829.6237117751</v>
      </c>
      <c r="S30" s="325">
        <f ca="1">IFERROR(INDEX(BS,MATCH($B30,BS!$A:$A,0),MATCH(Summary!S$3,BS!$3:$3,0)),0)</f>
        <v>4739376.0088523347</v>
      </c>
      <c r="T30" s="325">
        <f ca="1">IFERROR(INDEX(BS,MATCH($B30,BS!$A:$A,0),MATCH(Summary!T$3,BS!$3:$3,0)),0)</f>
        <v>4607981.8528160481</v>
      </c>
      <c r="U30" s="325">
        <f ca="1">IFERROR(INDEX(BS,MATCH($B30,BS!$A:$A,0),MATCH(Summary!U$3,BS!$3:$3,0)),0)</f>
        <v>4485055.3179581026</v>
      </c>
      <c r="V30" s="325">
        <f ca="1">IFERROR(INDEX(BS,MATCH($B30,BS!$A:$A,0),MATCH(Summary!V$3,BS!$3:$3,0)),0)</f>
        <v>4365666.8400497288</v>
      </c>
      <c r="W30" s="325">
        <f ca="1">IFERROR(INDEX(BS,MATCH($B30,BS!$A:$A,0),MATCH(Summary!W$3,BS!$3:$3,0)),0)</f>
        <v>4242836.6532544643</v>
      </c>
      <c r="X30" s="325">
        <f ca="1">IFERROR(INDEX(BS,MATCH($B30,BS!$A:$A,0),MATCH(Summary!X$3,BS!$3:$3,0)),0)</f>
        <v>4123142.1186856721</v>
      </c>
      <c r="Y30" s="325">
        <f ca="1">IFERROR(INDEX(BS,MATCH($B30,BS!$A:$A,0),MATCH(Summary!Y$3,BS!$3:$3,0)),0)</f>
        <v>4002202.8373071118</v>
      </c>
      <c r="Z30" s="325">
        <f ca="1">IFERROR(INDEX(BS,MATCH($B30,BS!$A:$A,0),MATCH(Summary!Z$3,BS!$3:$3,0)),0)</f>
        <v>3867610.7123472681</v>
      </c>
      <c r="AA30" s="325">
        <f ca="1">IFERROR(INDEX(BS,MATCH($B30,BS!$A:$A,0),MATCH(Summary!AA$3,BS!$3:$3,0)),0)</f>
        <v>8732049.0162236746</v>
      </c>
      <c r="AB30" s="325">
        <f ca="1">IFERROR(INDEX(BS,MATCH($B30,BS!$A:$A,0),MATCH(Summary!AB$3,BS!$3:$3,0)),0)</f>
        <v>8596045.2378787827</v>
      </c>
      <c r="AC30" s="325">
        <f ca="1">IFERROR(INDEX(BS,MATCH($B30,BS!$A:$A,0),MATCH(Summary!AC$3,BS!$3:$3,0)),0)</f>
        <v>8451012.5366462879</v>
      </c>
      <c r="AD30" s="325">
        <f ca="1">IFERROR(INDEX(BS,MATCH($B30,BS!$A:$A,0),MATCH(Summary!AD$3,BS!$3:$3,0)),0)</f>
        <v>8308312.7330772597</v>
      </c>
      <c r="AE30" s="325">
        <f ca="1">IFERROR(INDEX(BS,MATCH($B30,BS!$A:$A,0),MATCH(Summary!AE$3,BS!$3:$3,0)),0)</f>
        <v>8171415.6990697207</v>
      </c>
      <c r="AF30" s="325">
        <f ca="1">IFERROR(INDEX(BS,MATCH($B30,BS!$A:$A,0),MATCH(Summary!AF$3,BS!$3:$3,0)),0)</f>
        <v>7987872.2790974863</v>
      </c>
      <c r="AG30" s="325">
        <f ca="1">IFERROR(INDEX(BS,MATCH($B30,BS!$A:$A,0),MATCH(Summary!AG$3,BS!$3:$3,0)),0)</f>
        <v>7817684.281635033</v>
      </c>
      <c r="AH30" s="325">
        <f ca="1">IFERROR(INDEX(BS,MATCH($B30,BS!$A:$A,0),MATCH(Summary!AH$3,BS!$3:$3,0)),0)</f>
        <v>7652888.9842554461</v>
      </c>
      <c r="AI30" s="325">
        <f ca="1">IFERROR(INDEX(BS,MATCH($B30,BS!$A:$A,0),MATCH(Summary!AI$3,BS!$3:$3,0)),0)</f>
        <v>7479702.6826101998</v>
      </c>
      <c r="AJ30" s="325">
        <f ca="1">IFERROR(INDEX(BS,MATCH($B30,BS!$A:$A,0),MATCH(Summary!AJ$3,BS!$3:$3,0)),0)</f>
        <v>7313384.5060575446</v>
      </c>
      <c r="AK30" s="325">
        <f ca="1">IFERROR(INDEX(BS,MATCH($B30,BS!$A:$A,0),MATCH(Summary!AK$3,BS!$3:$3,0)),0)</f>
        <v>7155155.819135827</v>
      </c>
      <c r="AL30" s="325">
        <f ca="1">IFERROR(INDEX(BS,MATCH($B30,BS!$A:$A,0),MATCH(Summary!AL$3,BS!$3:$3,0)),0)</f>
        <v>6997225.6152109765</v>
      </c>
      <c r="AM30" s="325">
        <f ca="1">IFERROR(INDEX(BS,MATCH($B30,BS!$A:$A,0),MATCH(Summary!AM$3,BS!$3:$3,0)),0)</f>
        <v>6846278.1208742512</v>
      </c>
      <c r="AN30" s="325">
        <f ca="1">IFERROR(INDEX(BS,MATCH($B30,BS!$A:$A,0),MATCH(Summary!AN$3,BS!$3:$3,0)),0)</f>
        <v>6702104.2634510677</v>
      </c>
      <c r="AO30" s="325">
        <f ca="1">IFERROR(INDEX(BS,MATCH($B30,BS!$A:$A,0),MATCH(Summary!AO$3,BS!$3:$3,0)),0)</f>
        <v>6551604.6865418879</v>
      </c>
      <c r="AP30" s="325">
        <f ca="1">IFERROR(INDEX(BS,MATCH($B30,BS!$A:$A,0),MATCH(Summary!AP$3,BS!$3:$3,0)),0)</f>
        <v>6410800.998465376</v>
      </c>
      <c r="AQ30" s="325">
        <f ca="1">IFERROR(INDEX(BS,MATCH($B30,BS!$A:$A,0),MATCH(Summary!AQ$3,BS!$3:$3,0)),0)</f>
        <v>6337617.4048372582</v>
      </c>
      <c r="AR30" s="325">
        <f ca="1">IFERROR(INDEX(BS,MATCH($B30,BS!$A:$A,0),MATCH(Summary!AR$3,BS!$3:$3,0)),0)</f>
        <v>6303574.6010916727</v>
      </c>
      <c r="AS30" s="325">
        <f ca="1">IFERROR(INDEX(BS,MATCH($B30,BS!$A:$A,0),MATCH(Summary!AS$3,BS!$3:$3,0)),0)</f>
        <v>6312843.0180859268</v>
      </c>
      <c r="AT30" s="325">
        <f ca="1">IFERROR(INDEX(BS,MATCH($B30,BS!$A:$A,0),MATCH(Summary!AT$3,BS!$3:$3,0)),0)</f>
        <v>6351405.3487638999</v>
      </c>
      <c r="AU30" s="325">
        <f ca="1">IFERROR(INDEX(BS,MATCH($B30,BS!$A:$A,0),MATCH(Summary!AU$3,BS!$3:$3,0)),0)</f>
        <v>6420563.7752064802</v>
      </c>
      <c r="AV30" s="325">
        <f ca="1">IFERROR(INDEX(BS,MATCH($B30,BS!$A:$A,0),MATCH(Summary!AV$3,BS!$3:$3,0)),0)</f>
        <v>6518284.2452688497</v>
      </c>
      <c r="AW30" s="325">
        <f ca="1">IFERROR(INDEX(BS,MATCH($B30,BS!$A:$A,0),MATCH(Summary!AW$3,BS!$3:$3,0)),0)</f>
        <v>6635484.724497756</v>
      </c>
      <c r="AX30" s="325">
        <f ca="1">IFERROR(INDEX(BS,MATCH($B30,BS!$A:$A,0),MATCH(Summary!AX$3,BS!$3:$3,0)),0)</f>
        <v>6779443.5358441938</v>
      </c>
      <c r="AY30" s="325">
        <f ca="1">IFERROR(INDEX(BS,MATCH($B30,BS!$A:$A,0),MATCH(Summary!AY$3,BS!$3:$3,0)),0)</f>
        <v>6947544.9348904733</v>
      </c>
      <c r="AZ30" s="325">
        <f ca="1">IFERROR(INDEX(BS,MATCH($B30,BS!$A:$A,0),MATCH(Summary!AZ$3,BS!$3:$3,0)),0)</f>
        <v>7134203.6412060633</v>
      </c>
      <c r="BA30" s="325">
        <f ca="1">IFERROR(INDEX(BS,MATCH($B30,BS!$A:$A,0),MATCH(Summary!BA$3,BS!$3:$3,0)),0)</f>
        <v>7337675.2510568537</v>
      </c>
      <c r="BB30" s="325">
        <f ca="1">IFERROR(INDEX(BS,MATCH($B30,BS!$A:$A,0),MATCH(Summary!BB$3,BS!$3:$3,0)),0)</f>
        <v>7567498.1749683423</v>
      </c>
      <c r="BC30" s="66"/>
      <c r="BD30" s="66"/>
      <c r="BE30" s="66"/>
      <c r="BF30" s="66"/>
      <c r="BG30" s="66"/>
      <c r="BH30" s="66"/>
    </row>
    <row r="31" spans="1:60" s="296" customFormat="1" ht="12.75" customHeight="1" x14ac:dyDescent="0.15">
      <c r="A31" s="311"/>
      <c r="B31" s="311"/>
      <c r="C31" s="308"/>
      <c r="D31" s="312"/>
      <c r="E31" s="312"/>
      <c r="F31" s="312"/>
      <c r="G31" s="312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</row>
    <row r="32" spans="1:60" s="67" customFormat="1" ht="12.75" customHeight="1" x14ac:dyDescent="0.15">
      <c r="A32" s="313" t="s">
        <v>14</v>
      </c>
      <c r="B32" s="313"/>
      <c r="C32" s="304"/>
      <c r="D32" s="60"/>
      <c r="E32" s="60"/>
      <c r="F32" s="60"/>
      <c r="G32" s="60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296" customFormat="1" ht="12.75" customHeight="1" x14ac:dyDescent="0.15">
      <c r="A33" s="95" t="s">
        <v>15</v>
      </c>
      <c r="B33" s="86" t="s">
        <v>15</v>
      </c>
      <c r="C33" s="321">
        <f ca="1">IFERROR(INDEX(BS,MATCH($B33,BS!$A:$A,0),MATCH(Summary!C$3,BS!$3:$3,0)),0)</f>
        <v>43898.574112363101</v>
      </c>
      <c r="D33" s="322">
        <f ca="1">IFERROR(INDEX(BS,MATCH($B33,BS!$A:$A,0),MATCH(Summary!D$3,BS!$3:$3,0)),0)</f>
        <v>170006.97237901401</v>
      </c>
      <c r="E33" s="322">
        <f ca="1">IFERROR(INDEX(BS,MATCH($B33,BS!$A:$A,0),MATCH(Summary!E$3,BS!$3:$3,0)),0)</f>
        <v>283408.7856593983</v>
      </c>
      <c r="F33" s="322">
        <f ca="1">IFERROR(INDEX(BS,MATCH($B33,BS!$A:$A,0),MATCH(Summary!F$3,BS!$3:$3,0)),0)</f>
        <v>360817.04105689778</v>
      </c>
      <c r="G33" s="322">
        <f ca="1">IFERROR(INDEX(BS,MATCH($B33,BS!$A:$A,0),MATCH(Summary!G$3,BS!$3:$3,0)),0)</f>
        <v>30682.774583333336</v>
      </c>
      <c r="H33" s="323">
        <f ca="1">IFERROR(INDEX(BS,MATCH($B33,BS!$A:$A,0),MATCH(Summary!H$3,BS!$3:$3,0)),0)</f>
        <v>30690.676558836676</v>
      </c>
      <c r="I33" s="323">
        <f ca="1">IFERROR(INDEX(BS,MATCH($B33,BS!$A:$A,0),MATCH(Summary!I$3,BS!$3:$3,0)),0)</f>
        <v>30694.763261303269</v>
      </c>
      <c r="J33" s="323">
        <f ca="1">IFERROR(INDEX(BS,MATCH($B33,BS!$A:$A,0),MATCH(Summary!J$3,BS!$3:$3,0)),0)</f>
        <v>30702.026241072923</v>
      </c>
      <c r="K33" s="323">
        <f ca="1">IFERROR(INDEX(BS,MATCH($B33,BS!$A:$A,0),MATCH(Summary!K$3,BS!$3:$3,0)),0)</f>
        <v>30705.90512988501</v>
      </c>
      <c r="L33" s="323">
        <f ca="1">IFERROR(INDEX(BS,MATCH($B33,BS!$A:$A,0),MATCH(Summary!L$3,BS!$3:$3,0)),0)</f>
        <v>30708.10035026689</v>
      </c>
      <c r="M33" s="323">
        <f ca="1">IFERROR(INDEX(BS,MATCH($B33,BS!$A:$A,0),MATCH(Summary!M$3,BS!$3:$3,0)),0)</f>
        <v>43747.463987885087</v>
      </c>
      <c r="N33" s="323">
        <f ca="1">IFERROR(INDEX(BS,MATCH($B33,BS!$A:$A,0),MATCH(Summary!N$3,BS!$3:$3,0)),0)</f>
        <v>43796.407451288025</v>
      </c>
      <c r="O33" s="323">
        <f ca="1">IFERROR(INDEX(BS,MATCH($B33,BS!$A:$A,0),MATCH(Summary!O$3,BS!$3:$3,0)),0)</f>
        <v>43846.79202837222</v>
      </c>
      <c r="P33" s="323">
        <f ca="1">IFERROR(INDEX(BS,MATCH($B33,BS!$A:$A,0),MATCH(Summary!P$3,BS!$3:$3,0)),0)</f>
        <v>43873.039709022836</v>
      </c>
      <c r="Q33" s="323">
        <f ca="1">IFERROR(INDEX(BS,MATCH($B33,BS!$A:$A,0),MATCH(Summary!Q$3,BS!$3:$3,0)),0)</f>
        <v>43888.46636668974</v>
      </c>
      <c r="R33" s="323">
        <f ca="1">IFERROR(INDEX(BS,MATCH($B33,BS!$A:$A,0),MATCH(Summary!R$3,BS!$3:$3,0)),0)</f>
        <v>43898.574112363101</v>
      </c>
      <c r="S33" s="323">
        <f ca="1">IFERROR(INDEX(BS,MATCH($B33,BS!$A:$A,0),MATCH(Summary!S$3,BS!$3:$3,0)),0)</f>
        <v>128077.62465020991</v>
      </c>
      <c r="T33" s="323">
        <f ca="1">IFERROR(INDEX(BS,MATCH($B33,BS!$A:$A,0),MATCH(Summary!T$3,BS!$3:$3,0)),0)</f>
        <v>128338.78288478003</v>
      </c>
      <c r="U33" s="323">
        <f ca="1">IFERROR(INDEX(BS,MATCH($B33,BS!$A:$A,0),MATCH(Summary!U$3,BS!$3:$3,0)),0)</f>
        <v>128541.62051637364</v>
      </c>
      <c r="V33" s="323">
        <f ca="1">IFERROR(INDEX(BS,MATCH($B33,BS!$A:$A,0),MATCH(Summary!V$3,BS!$3:$3,0)),0)</f>
        <v>136314.28948175703</v>
      </c>
      <c r="W33" s="323">
        <f ca="1">IFERROR(INDEX(BS,MATCH($B33,BS!$A:$A,0),MATCH(Summary!W$3,BS!$3:$3,0)),0)</f>
        <v>136422.17037875322</v>
      </c>
      <c r="X33" s="323">
        <f ca="1">IFERROR(INDEX(BS,MATCH($B33,BS!$A:$A,0),MATCH(Summary!X$3,BS!$3:$3,0)),0)</f>
        <v>136510.20733828898</v>
      </c>
      <c r="Y33" s="323">
        <f ca="1">IFERROR(INDEX(BS,MATCH($B33,BS!$A:$A,0),MATCH(Summary!Y$3,BS!$3:$3,0)),0)</f>
        <v>152601.74164101633</v>
      </c>
      <c r="Z33" s="323">
        <f ca="1">IFERROR(INDEX(BS,MATCH($B33,BS!$A:$A,0),MATCH(Summary!Z$3,BS!$3:$3,0)),0)</f>
        <v>157715.41496390509</v>
      </c>
      <c r="AA33" s="323">
        <f ca="1">IFERROR(INDEX(BS,MATCH($B33,BS!$A:$A,0),MATCH(Summary!AA$3,BS!$3:$3,0)),0)</f>
        <v>157935.44311831344</v>
      </c>
      <c r="AB33" s="323">
        <f ca="1">IFERROR(INDEX(BS,MATCH($B33,BS!$A:$A,0),MATCH(Summary!AB$3,BS!$3:$3,0)),0)</f>
        <v>169734.05019135957</v>
      </c>
      <c r="AC33" s="323">
        <f ca="1">IFERROR(INDEX(BS,MATCH($B33,BS!$A:$A,0),MATCH(Summary!AC$3,BS!$3:$3,0)),0)</f>
        <v>169878.54773557972</v>
      </c>
      <c r="AD33" s="323">
        <f ca="1">IFERROR(INDEX(BS,MATCH($B33,BS!$A:$A,0),MATCH(Summary!AD$3,BS!$3:$3,0)),0)</f>
        <v>170006.97237901401</v>
      </c>
      <c r="AE33" s="323">
        <f ca="1">IFERROR(INDEX(BS,MATCH($B33,BS!$A:$A,0),MATCH(Summary!AE$3,BS!$3:$3,0)),0)</f>
        <v>235525.97572858652</v>
      </c>
      <c r="AF33" s="323">
        <f ca="1">IFERROR(INDEX(BS,MATCH($B33,BS!$A:$A,0),MATCH(Summary!AF$3,BS!$3:$3,0)),0)</f>
        <v>236547.29951824711</v>
      </c>
      <c r="AG33" s="323">
        <f ca="1">IFERROR(INDEX(BS,MATCH($B33,BS!$A:$A,0),MATCH(Summary!AG$3,BS!$3:$3,0)),0)</f>
        <v>237321.26202559381</v>
      </c>
      <c r="AH33" s="323">
        <f ca="1">IFERROR(INDEX(BS,MATCH($B33,BS!$A:$A,0),MATCH(Summary!AH$3,BS!$3:$3,0)),0)</f>
        <v>254636.53904393682</v>
      </c>
      <c r="AI33" s="323">
        <f ca="1">IFERROR(INDEX(BS,MATCH($B33,BS!$A:$A,0),MATCH(Summary!AI$3,BS!$3:$3,0)),0)</f>
        <v>255110.52986957206</v>
      </c>
      <c r="AJ33" s="323">
        <f ca="1">IFERROR(INDEX(BS,MATCH($B33,BS!$A:$A,0),MATCH(Summary!AJ$3,BS!$3:$3,0)),0)</f>
        <v>255497.48747552111</v>
      </c>
      <c r="AK33" s="323">
        <f ca="1">IFERROR(INDEX(BS,MATCH($B33,BS!$A:$A,0),MATCH(Summary!AK$3,BS!$3:$3,0)),0)</f>
        <v>264053.2148156655</v>
      </c>
      <c r="AL33" s="323">
        <f ca="1">IFERROR(INDEX(BS,MATCH($B33,BS!$A:$A,0),MATCH(Summary!AL$3,BS!$3:$3,0)),0)</f>
        <v>264521.55752027238</v>
      </c>
      <c r="AM33" s="323">
        <f ca="1">IFERROR(INDEX(BS,MATCH($B33,BS!$A:$A,0),MATCH(Summary!AM$3,BS!$3:$3,0)),0)</f>
        <v>264912.72345517768</v>
      </c>
      <c r="AN33" s="323">
        <f ca="1">IFERROR(INDEX(BS,MATCH($B33,BS!$A:$A,0),MATCH(Summary!AN$3,BS!$3:$3,0)),0)</f>
        <v>282278.91014570795</v>
      </c>
      <c r="AO33" s="323">
        <f ca="1">IFERROR(INDEX(BS,MATCH($B33,BS!$A:$A,0),MATCH(Summary!AO$3,BS!$3:$3,0)),0)</f>
        <v>282864.91405605478</v>
      </c>
      <c r="AP33" s="323">
        <f ca="1">IFERROR(INDEX(BS,MATCH($B33,BS!$A:$A,0),MATCH(Summary!AP$3,BS!$3:$3,0)),0)</f>
        <v>283408.7856593983</v>
      </c>
      <c r="AQ33" s="323">
        <f ca="1">IFERROR(INDEX(BS,MATCH($B33,BS!$A:$A,0),MATCH(Summary!AQ$3,BS!$3:$3,0)),0)</f>
        <v>303930.46136834228</v>
      </c>
      <c r="AR33" s="323">
        <f ca="1">IFERROR(INDEX(BS,MATCH($B33,BS!$A:$A,0),MATCH(Summary!AR$3,BS!$3:$3,0)),0)</f>
        <v>307163.45889742166</v>
      </c>
      <c r="AS33" s="323">
        <f ca="1">IFERROR(INDEX(BS,MATCH($B33,BS!$A:$A,0),MATCH(Summary!AS$3,BS!$3:$3,0)),0)</f>
        <v>318963.85146501253</v>
      </c>
      <c r="AT33" s="323">
        <f ca="1">IFERROR(INDEX(BS,MATCH($B33,BS!$A:$A,0),MATCH(Summary!AT$3,BS!$3:$3,0)),0)</f>
        <v>325569.7466254757</v>
      </c>
      <c r="AU33" s="323">
        <f ca="1">IFERROR(INDEX(BS,MATCH($B33,BS!$A:$A,0),MATCH(Summary!AU$3,BS!$3:$3,0)),0)</f>
        <v>327561.85790344875</v>
      </c>
      <c r="AV33" s="323">
        <f ca="1">IFERROR(INDEX(BS,MATCH($B33,BS!$A:$A,0),MATCH(Summary!AV$3,BS!$3:$3,0)),0)</f>
        <v>338477.55072645657</v>
      </c>
      <c r="AW33" s="323">
        <f ca="1">IFERROR(INDEX(BS,MATCH($B33,BS!$A:$A,0),MATCH(Summary!AW$3,BS!$3:$3,0)),0)</f>
        <v>340092.33382179902</v>
      </c>
      <c r="AX33" s="323">
        <f ca="1">IFERROR(INDEX(BS,MATCH($B33,BS!$A:$A,0),MATCH(Summary!AX$3,BS!$3:$3,0)),0)</f>
        <v>341594.52523079846</v>
      </c>
      <c r="AY33" s="323">
        <f ca="1">IFERROR(INDEX(BS,MATCH($B33,BS!$A:$A,0),MATCH(Summary!AY$3,BS!$3:$3,0)),0)</f>
        <v>347343.36007139523</v>
      </c>
      <c r="AZ33" s="323">
        <f ca="1">IFERROR(INDEX(BS,MATCH($B33,BS!$A:$A,0),MATCH(Summary!AZ$3,BS!$3:$3,0)),0)</f>
        <v>357909.76354192098</v>
      </c>
      <c r="BA33" s="323">
        <f ca="1">IFERROR(INDEX(BS,MATCH($B33,BS!$A:$A,0),MATCH(Summary!BA$3,BS!$3:$3,0)),0)</f>
        <v>359352.79352806852</v>
      </c>
      <c r="BB33" s="323">
        <f ca="1">IFERROR(INDEX(BS,MATCH($B33,BS!$A:$A,0),MATCH(Summary!BB$3,BS!$3:$3,0)),0)</f>
        <v>360817.04105689778</v>
      </c>
      <c r="BC33" s="299"/>
      <c r="BD33" s="299"/>
      <c r="BE33" s="299"/>
      <c r="BF33" s="299"/>
      <c r="BG33" s="299"/>
      <c r="BH33" s="299"/>
    </row>
    <row r="34" spans="1:60" s="296" customFormat="1" ht="12.75" customHeight="1" x14ac:dyDescent="0.15">
      <c r="A34" s="95" t="s">
        <v>67</v>
      </c>
      <c r="B34" s="86" t="s">
        <v>67</v>
      </c>
      <c r="C34" s="321">
        <f>IFERROR(INDEX(BS,MATCH($B34,BS!$A:$A,0),MATCH(Summary!C$3,BS!$3:$3,0)),0)</f>
        <v>300000</v>
      </c>
      <c r="D34" s="322">
        <f>IFERROR(INDEX(BS,MATCH($B34,BS!$A:$A,0),MATCH(Summary!D$3,BS!$3:$3,0)),0)</f>
        <v>300000</v>
      </c>
      <c r="E34" s="322">
        <f>IFERROR(INDEX(BS,MATCH($B34,BS!$A:$A,0),MATCH(Summary!E$3,BS!$3:$3,0)),0)</f>
        <v>300000</v>
      </c>
      <c r="F34" s="322">
        <f>IFERROR(INDEX(BS,MATCH($B34,BS!$A:$A,0),MATCH(Summary!F$3,BS!$3:$3,0)),0)</f>
        <v>300000</v>
      </c>
      <c r="G34" s="322">
        <f>IFERROR(INDEX(BS,MATCH($B34,BS!$A:$A,0),MATCH(Summary!G$3,BS!$3:$3,0)),0)</f>
        <v>300000</v>
      </c>
      <c r="H34" s="323">
        <f>IFERROR(INDEX(BS,MATCH($B34,BS!$A:$A,0),MATCH(Summary!H$3,BS!$3:$3,0)),0)</f>
        <v>300000</v>
      </c>
      <c r="I34" s="323">
        <f>IFERROR(INDEX(BS,MATCH($B34,BS!$A:$A,0),MATCH(Summary!I$3,BS!$3:$3,0)),0)</f>
        <v>300000</v>
      </c>
      <c r="J34" s="323">
        <f>IFERROR(INDEX(BS,MATCH($B34,BS!$A:$A,0),MATCH(Summary!J$3,BS!$3:$3,0)),0)</f>
        <v>300000</v>
      </c>
      <c r="K34" s="323">
        <f>IFERROR(INDEX(BS,MATCH($B34,BS!$A:$A,0),MATCH(Summary!K$3,BS!$3:$3,0)),0)</f>
        <v>300000</v>
      </c>
      <c r="L34" s="323">
        <f>IFERROR(INDEX(BS,MATCH($B34,BS!$A:$A,0),MATCH(Summary!L$3,BS!$3:$3,0)),0)</f>
        <v>300000</v>
      </c>
      <c r="M34" s="323">
        <f>IFERROR(INDEX(BS,MATCH($B34,BS!$A:$A,0),MATCH(Summary!M$3,BS!$3:$3,0)),0)</f>
        <v>300000</v>
      </c>
      <c r="N34" s="323">
        <f>IFERROR(INDEX(BS,MATCH($B34,BS!$A:$A,0),MATCH(Summary!N$3,BS!$3:$3,0)),0)</f>
        <v>300000</v>
      </c>
      <c r="O34" s="323">
        <f>IFERROR(INDEX(BS,MATCH($B34,BS!$A:$A,0),MATCH(Summary!O$3,BS!$3:$3,0)),0)</f>
        <v>300000</v>
      </c>
      <c r="P34" s="323">
        <f>IFERROR(INDEX(BS,MATCH($B34,BS!$A:$A,0),MATCH(Summary!P$3,BS!$3:$3,0)),0)</f>
        <v>300000</v>
      </c>
      <c r="Q34" s="323">
        <f>IFERROR(INDEX(BS,MATCH($B34,BS!$A:$A,0),MATCH(Summary!Q$3,BS!$3:$3,0)),0)</f>
        <v>300000</v>
      </c>
      <c r="R34" s="323">
        <f>IFERROR(INDEX(BS,MATCH($B34,BS!$A:$A,0),MATCH(Summary!R$3,BS!$3:$3,0)),0)</f>
        <v>300000</v>
      </c>
      <c r="S34" s="323">
        <f>IFERROR(INDEX(BS,MATCH($B34,BS!$A:$A,0),MATCH(Summary!S$3,BS!$3:$3,0)),0)</f>
        <v>300000</v>
      </c>
      <c r="T34" s="323">
        <f>IFERROR(INDEX(BS,MATCH($B34,BS!$A:$A,0),MATCH(Summary!T$3,BS!$3:$3,0)),0)</f>
        <v>300000</v>
      </c>
      <c r="U34" s="323">
        <f>IFERROR(INDEX(BS,MATCH($B34,BS!$A:$A,0),MATCH(Summary!U$3,BS!$3:$3,0)),0)</f>
        <v>300000</v>
      </c>
      <c r="V34" s="323">
        <f>IFERROR(INDEX(BS,MATCH($B34,BS!$A:$A,0),MATCH(Summary!V$3,BS!$3:$3,0)),0)</f>
        <v>300000</v>
      </c>
      <c r="W34" s="323">
        <f>IFERROR(INDEX(BS,MATCH($B34,BS!$A:$A,0),MATCH(Summary!W$3,BS!$3:$3,0)),0)</f>
        <v>300000</v>
      </c>
      <c r="X34" s="323">
        <f>IFERROR(INDEX(BS,MATCH($B34,BS!$A:$A,0),MATCH(Summary!X$3,BS!$3:$3,0)),0)</f>
        <v>300000</v>
      </c>
      <c r="Y34" s="323">
        <f>IFERROR(INDEX(BS,MATCH($B34,BS!$A:$A,0),MATCH(Summary!Y$3,BS!$3:$3,0)),0)</f>
        <v>300000</v>
      </c>
      <c r="Z34" s="323">
        <f>IFERROR(INDEX(BS,MATCH($B34,BS!$A:$A,0),MATCH(Summary!Z$3,BS!$3:$3,0)),0)</f>
        <v>300000</v>
      </c>
      <c r="AA34" s="323">
        <f>IFERROR(INDEX(BS,MATCH($B34,BS!$A:$A,0),MATCH(Summary!AA$3,BS!$3:$3,0)),0)</f>
        <v>300000</v>
      </c>
      <c r="AB34" s="323">
        <f>IFERROR(INDEX(BS,MATCH($B34,BS!$A:$A,0),MATCH(Summary!AB$3,BS!$3:$3,0)),0)</f>
        <v>300000</v>
      </c>
      <c r="AC34" s="323">
        <f>IFERROR(INDEX(BS,MATCH($B34,BS!$A:$A,0),MATCH(Summary!AC$3,BS!$3:$3,0)),0)</f>
        <v>300000</v>
      </c>
      <c r="AD34" s="323">
        <f>IFERROR(INDEX(BS,MATCH($B34,BS!$A:$A,0),MATCH(Summary!AD$3,BS!$3:$3,0)),0)</f>
        <v>300000</v>
      </c>
      <c r="AE34" s="323">
        <f>IFERROR(INDEX(BS,MATCH($B34,BS!$A:$A,0),MATCH(Summary!AE$3,BS!$3:$3,0)),0)</f>
        <v>300000</v>
      </c>
      <c r="AF34" s="323">
        <f>IFERROR(INDEX(BS,MATCH($B34,BS!$A:$A,0),MATCH(Summary!AF$3,BS!$3:$3,0)),0)</f>
        <v>300000</v>
      </c>
      <c r="AG34" s="323">
        <f>IFERROR(INDEX(BS,MATCH($B34,BS!$A:$A,0),MATCH(Summary!AG$3,BS!$3:$3,0)),0)</f>
        <v>300000</v>
      </c>
      <c r="AH34" s="323">
        <f>IFERROR(INDEX(BS,MATCH($B34,BS!$A:$A,0),MATCH(Summary!AH$3,BS!$3:$3,0)),0)</f>
        <v>300000</v>
      </c>
      <c r="AI34" s="323">
        <f>IFERROR(INDEX(BS,MATCH($B34,BS!$A:$A,0),MATCH(Summary!AI$3,BS!$3:$3,0)),0)</f>
        <v>300000</v>
      </c>
      <c r="AJ34" s="323">
        <f>IFERROR(INDEX(BS,MATCH($B34,BS!$A:$A,0),MATCH(Summary!AJ$3,BS!$3:$3,0)),0)</f>
        <v>300000</v>
      </c>
      <c r="AK34" s="323">
        <f>IFERROR(INDEX(BS,MATCH($B34,BS!$A:$A,0),MATCH(Summary!AK$3,BS!$3:$3,0)),0)</f>
        <v>300000</v>
      </c>
      <c r="AL34" s="323">
        <f>IFERROR(INDEX(BS,MATCH($B34,BS!$A:$A,0),MATCH(Summary!AL$3,BS!$3:$3,0)),0)</f>
        <v>300000</v>
      </c>
      <c r="AM34" s="323">
        <f>IFERROR(INDEX(BS,MATCH($B34,BS!$A:$A,0),MATCH(Summary!AM$3,BS!$3:$3,0)),0)</f>
        <v>300000</v>
      </c>
      <c r="AN34" s="323">
        <f>IFERROR(INDEX(BS,MATCH($B34,BS!$A:$A,0),MATCH(Summary!AN$3,BS!$3:$3,0)),0)</f>
        <v>300000</v>
      </c>
      <c r="AO34" s="323">
        <f>IFERROR(INDEX(BS,MATCH($B34,BS!$A:$A,0),MATCH(Summary!AO$3,BS!$3:$3,0)),0)</f>
        <v>300000</v>
      </c>
      <c r="AP34" s="323">
        <f>IFERROR(INDEX(BS,MATCH($B34,BS!$A:$A,0),MATCH(Summary!AP$3,BS!$3:$3,0)),0)</f>
        <v>300000</v>
      </c>
      <c r="AQ34" s="323">
        <f>IFERROR(INDEX(BS,MATCH($B34,BS!$A:$A,0),MATCH(Summary!AQ$3,BS!$3:$3,0)),0)</f>
        <v>300000</v>
      </c>
      <c r="AR34" s="323">
        <f>IFERROR(INDEX(BS,MATCH($B34,BS!$A:$A,0),MATCH(Summary!AR$3,BS!$3:$3,0)),0)</f>
        <v>300000</v>
      </c>
      <c r="AS34" s="323">
        <f>IFERROR(INDEX(BS,MATCH($B34,BS!$A:$A,0),MATCH(Summary!AS$3,BS!$3:$3,0)),0)</f>
        <v>300000</v>
      </c>
      <c r="AT34" s="323">
        <f>IFERROR(INDEX(BS,MATCH($B34,BS!$A:$A,0),MATCH(Summary!AT$3,BS!$3:$3,0)),0)</f>
        <v>300000</v>
      </c>
      <c r="AU34" s="323">
        <f>IFERROR(INDEX(BS,MATCH($B34,BS!$A:$A,0),MATCH(Summary!AU$3,BS!$3:$3,0)),0)</f>
        <v>300000</v>
      </c>
      <c r="AV34" s="323">
        <f>IFERROR(INDEX(BS,MATCH($B34,BS!$A:$A,0),MATCH(Summary!AV$3,BS!$3:$3,0)),0)</f>
        <v>300000</v>
      </c>
      <c r="AW34" s="323">
        <f>IFERROR(INDEX(BS,MATCH($B34,BS!$A:$A,0),MATCH(Summary!AW$3,BS!$3:$3,0)),0)</f>
        <v>300000</v>
      </c>
      <c r="AX34" s="323">
        <f>IFERROR(INDEX(BS,MATCH($B34,BS!$A:$A,0),MATCH(Summary!AX$3,BS!$3:$3,0)),0)</f>
        <v>300000</v>
      </c>
      <c r="AY34" s="323">
        <f>IFERROR(INDEX(BS,MATCH($B34,BS!$A:$A,0),MATCH(Summary!AY$3,BS!$3:$3,0)),0)</f>
        <v>300000</v>
      </c>
      <c r="AZ34" s="323">
        <f>IFERROR(INDEX(BS,MATCH($B34,BS!$A:$A,0),MATCH(Summary!AZ$3,BS!$3:$3,0)),0)</f>
        <v>300000</v>
      </c>
      <c r="BA34" s="323">
        <f>IFERROR(INDEX(BS,MATCH($B34,BS!$A:$A,0),MATCH(Summary!BA$3,BS!$3:$3,0)),0)</f>
        <v>300000</v>
      </c>
      <c r="BB34" s="323">
        <f>IFERROR(INDEX(BS,MATCH($B34,BS!$A:$A,0),MATCH(Summary!BB$3,BS!$3:$3,0)),0)</f>
        <v>300000</v>
      </c>
      <c r="BC34" s="299"/>
      <c r="BD34" s="299"/>
      <c r="BE34" s="299"/>
      <c r="BF34" s="299"/>
      <c r="BG34" s="299"/>
      <c r="BH34" s="299"/>
    </row>
    <row r="35" spans="1:60" s="296" customFormat="1" ht="12.75" customHeight="1" x14ac:dyDescent="0.15">
      <c r="A35" s="95" t="s">
        <v>52</v>
      </c>
      <c r="B35" s="287" t="s">
        <v>27</v>
      </c>
      <c r="C35" s="321">
        <f ca="1">C36-C34-C33</f>
        <v>0</v>
      </c>
      <c r="D35" s="322">
        <f t="shared" ref="D35:BB35" ca="1" si="6">D36-D34-D33</f>
        <v>0</v>
      </c>
      <c r="E35" s="322">
        <f t="shared" ca="1" si="6"/>
        <v>0</v>
      </c>
      <c r="F35" s="322">
        <f t="shared" ca="1" si="6"/>
        <v>0</v>
      </c>
      <c r="G35" s="322">
        <f t="shared" ca="1" si="6"/>
        <v>0</v>
      </c>
      <c r="H35" s="323">
        <f t="shared" ca="1" si="6"/>
        <v>0</v>
      </c>
      <c r="I35" s="323">
        <f t="shared" ca="1" si="6"/>
        <v>0</v>
      </c>
      <c r="J35" s="323">
        <f t="shared" ca="1" si="6"/>
        <v>0</v>
      </c>
      <c r="K35" s="323">
        <f t="shared" ca="1" si="6"/>
        <v>0</v>
      </c>
      <c r="L35" s="323">
        <f t="shared" ca="1" si="6"/>
        <v>0</v>
      </c>
      <c r="M35" s="323">
        <f t="shared" ca="1" si="6"/>
        <v>0</v>
      </c>
      <c r="N35" s="323">
        <f t="shared" ca="1" si="6"/>
        <v>0</v>
      </c>
      <c r="O35" s="323">
        <f t="shared" ca="1" si="6"/>
        <v>0</v>
      </c>
      <c r="P35" s="323">
        <f t="shared" ca="1" si="6"/>
        <v>0</v>
      </c>
      <c r="Q35" s="323">
        <f t="shared" ca="1" si="6"/>
        <v>0</v>
      </c>
      <c r="R35" s="323">
        <f t="shared" ca="1" si="6"/>
        <v>0</v>
      </c>
      <c r="S35" s="323">
        <f t="shared" ca="1" si="6"/>
        <v>0</v>
      </c>
      <c r="T35" s="323">
        <f t="shared" ca="1" si="6"/>
        <v>0</v>
      </c>
      <c r="U35" s="323">
        <f t="shared" ca="1" si="6"/>
        <v>0</v>
      </c>
      <c r="V35" s="323">
        <f t="shared" ca="1" si="6"/>
        <v>0</v>
      </c>
      <c r="W35" s="323">
        <f t="shared" ca="1" si="6"/>
        <v>0</v>
      </c>
      <c r="X35" s="323">
        <f t="shared" ca="1" si="6"/>
        <v>0</v>
      </c>
      <c r="Y35" s="323">
        <f t="shared" ca="1" si="6"/>
        <v>0</v>
      </c>
      <c r="Z35" s="323">
        <f t="shared" ca="1" si="6"/>
        <v>0</v>
      </c>
      <c r="AA35" s="323">
        <f t="shared" ca="1" si="6"/>
        <v>0</v>
      </c>
      <c r="AB35" s="323">
        <f t="shared" ca="1" si="6"/>
        <v>0</v>
      </c>
      <c r="AC35" s="323">
        <f t="shared" ca="1" si="6"/>
        <v>0</v>
      </c>
      <c r="AD35" s="323">
        <f t="shared" ca="1" si="6"/>
        <v>0</v>
      </c>
      <c r="AE35" s="323">
        <f t="shared" ca="1" si="6"/>
        <v>0</v>
      </c>
      <c r="AF35" s="323">
        <f t="shared" ca="1" si="6"/>
        <v>0</v>
      </c>
      <c r="AG35" s="323">
        <f t="shared" ca="1" si="6"/>
        <v>0</v>
      </c>
      <c r="AH35" s="323">
        <f t="shared" ca="1" si="6"/>
        <v>0</v>
      </c>
      <c r="AI35" s="323">
        <f t="shared" ca="1" si="6"/>
        <v>0</v>
      </c>
      <c r="AJ35" s="323">
        <f t="shared" ca="1" si="6"/>
        <v>0</v>
      </c>
      <c r="AK35" s="323">
        <f t="shared" ca="1" si="6"/>
        <v>0</v>
      </c>
      <c r="AL35" s="323">
        <f t="shared" ca="1" si="6"/>
        <v>0</v>
      </c>
      <c r="AM35" s="323">
        <f t="shared" ca="1" si="6"/>
        <v>0</v>
      </c>
      <c r="AN35" s="323">
        <f t="shared" ca="1" si="6"/>
        <v>0</v>
      </c>
      <c r="AO35" s="323">
        <f t="shared" ca="1" si="6"/>
        <v>0</v>
      </c>
      <c r="AP35" s="323">
        <f t="shared" ca="1" si="6"/>
        <v>0</v>
      </c>
      <c r="AQ35" s="323">
        <f t="shared" ca="1" si="6"/>
        <v>0</v>
      </c>
      <c r="AR35" s="323">
        <f t="shared" ca="1" si="6"/>
        <v>0</v>
      </c>
      <c r="AS35" s="323">
        <f t="shared" ca="1" si="6"/>
        <v>0</v>
      </c>
      <c r="AT35" s="323">
        <f t="shared" ca="1" si="6"/>
        <v>0</v>
      </c>
      <c r="AU35" s="323">
        <f t="shared" ca="1" si="6"/>
        <v>0</v>
      </c>
      <c r="AV35" s="323">
        <f t="shared" ca="1" si="6"/>
        <v>0</v>
      </c>
      <c r="AW35" s="323">
        <f t="shared" ca="1" si="6"/>
        <v>0</v>
      </c>
      <c r="AX35" s="323">
        <f t="shared" ca="1" si="6"/>
        <v>0</v>
      </c>
      <c r="AY35" s="323">
        <f t="shared" ca="1" si="6"/>
        <v>0</v>
      </c>
      <c r="AZ35" s="323">
        <f t="shared" ca="1" si="6"/>
        <v>0</v>
      </c>
      <c r="BA35" s="323">
        <f t="shared" ca="1" si="6"/>
        <v>0</v>
      </c>
      <c r="BB35" s="323">
        <f t="shared" ca="1" si="6"/>
        <v>0</v>
      </c>
      <c r="BC35" s="299"/>
      <c r="BD35" s="299"/>
      <c r="BE35" s="299"/>
      <c r="BF35" s="299"/>
      <c r="BG35" s="299"/>
      <c r="BH35" s="299"/>
    </row>
    <row r="36" spans="1:60" s="67" customFormat="1" ht="12.75" customHeight="1" x14ac:dyDescent="0.15">
      <c r="A36" s="313" t="s">
        <v>16</v>
      </c>
      <c r="B36" s="313" t="s">
        <v>16</v>
      </c>
      <c r="C36" s="318">
        <f ca="1">IFERROR(INDEX(BS,MATCH($B36,BS!$A:$A,0),MATCH(Summary!C$3,BS!$3:$3,0)),0)</f>
        <v>343898.5741123631</v>
      </c>
      <c r="D36" s="324">
        <f ca="1">IFERROR(INDEX(BS,MATCH($B36,BS!$A:$A,0),MATCH(Summary!D$3,BS!$3:$3,0)),0)</f>
        <v>470006.97237901401</v>
      </c>
      <c r="E36" s="324">
        <f ca="1">IFERROR(INDEX(BS,MATCH($B36,BS!$A:$A,0),MATCH(Summary!E$3,BS!$3:$3,0)),0)</f>
        <v>583408.7856593983</v>
      </c>
      <c r="F36" s="324">
        <f ca="1">IFERROR(INDEX(BS,MATCH($B36,BS!$A:$A,0),MATCH(Summary!F$3,BS!$3:$3,0)),0)</f>
        <v>660817.04105689772</v>
      </c>
      <c r="G36" s="324">
        <f ca="1">IFERROR(INDEX(BS,MATCH($B36,BS!$A:$A,0),MATCH(Summary!G$3,BS!$3:$3,0)),0)</f>
        <v>330682.77458333335</v>
      </c>
      <c r="H36" s="325">
        <f ca="1">IFERROR(INDEX(BS,MATCH($B36,BS!$A:$A,0),MATCH(Summary!H$3,BS!$3:$3,0)),0)</f>
        <v>330690.67655883665</v>
      </c>
      <c r="I36" s="325">
        <f ca="1">IFERROR(INDEX(BS,MATCH($B36,BS!$A:$A,0),MATCH(Summary!I$3,BS!$3:$3,0)),0)</f>
        <v>330694.76326130325</v>
      </c>
      <c r="J36" s="325">
        <f ca="1">IFERROR(INDEX(BS,MATCH($B36,BS!$A:$A,0),MATCH(Summary!J$3,BS!$3:$3,0)),0)</f>
        <v>330702.02624107292</v>
      </c>
      <c r="K36" s="325">
        <f ca="1">IFERROR(INDEX(BS,MATCH($B36,BS!$A:$A,0),MATCH(Summary!K$3,BS!$3:$3,0)),0)</f>
        <v>330705.90512988501</v>
      </c>
      <c r="L36" s="325">
        <f ca="1">IFERROR(INDEX(BS,MATCH($B36,BS!$A:$A,0),MATCH(Summary!L$3,BS!$3:$3,0)),0)</f>
        <v>330708.1003502669</v>
      </c>
      <c r="M36" s="325">
        <f ca="1">IFERROR(INDEX(BS,MATCH($B36,BS!$A:$A,0),MATCH(Summary!M$3,BS!$3:$3,0)),0)</f>
        <v>343747.4639878851</v>
      </c>
      <c r="N36" s="325">
        <f ca="1">IFERROR(INDEX(BS,MATCH($B36,BS!$A:$A,0),MATCH(Summary!N$3,BS!$3:$3,0)),0)</f>
        <v>343796.40745128802</v>
      </c>
      <c r="O36" s="325">
        <f ca="1">IFERROR(INDEX(BS,MATCH($B36,BS!$A:$A,0),MATCH(Summary!O$3,BS!$3:$3,0)),0)</f>
        <v>343846.79202837223</v>
      </c>
      <c r="P36" s="325">
        <f ca="1">IFERROR(INDEX(BS,MATCH($B36,BS!$A:$A,0),MATCH(Summary!P$3,BS!$3:$3,0)),0)</f>
        <v>343873.03970902285</v>
      </c>
      <c r="Q36" s="325">
        <f ca="1">IFERROR(INDEX(BS,MATCH($B36,BS!$A:$A,0),MATCH(Summary!Q$3,BS!$3:$3,0)),0)</f>
        <v>343888.46636668977</v>
      </c>
      <c r="R36" s="325">
        <f ca="1">IFERROR(INDEX(BS,MATCH($B36,BS!$A:$A,0),MATCH(Summary!R$3,BS!$3:$3,0)),0)</f>
        <v>343898.5741123631</v>
      </c>
      <c r="S36" s="325">
        <f ca="1">IFERROR(INDEX(BS,MATCH($B36,BS!$A:$A,0),MATCH(Summary!S$3,BS!$3:$3,0)),0)</f>
        <v>428077.62465020991</v>
      </c>
      <c r="T36" s="325">
        <f ca="1">IFERROR(INDEX(BS,MATCH($B36,BS!$A:$A,0),MATCH(Summary!T$3,BS!$3:$3,0)),0)</f>
        <v>428338.78288478003</v>
      </c>
      <c r="U36" s="325">
        <f ca="1">IFERROR(INDEX(BS,MATCH($B36,BS!$A:$A,0),MATCH(Summary!U$3,BS!$3:$3,0)),0)</f>
        <v>428541.62051637366</v>
      </c>
      <c r="V36" s="325">
        <f ca="1">IFERROR(INDEX(BS,MATCH($B36,BS!$A:$A,0),MATCH(Summary!V$3,BS!$3:$3,0)),0)</f>
        <v>436314.28948175703</v>
      </c>
      <c r="W36" s="325">
        <f ca="1">IFERROR(INDEX(BS,MATCH($B36,BS!$A:$A,0),MATCH(Summary!W$3,BS!$3:$3,0)),0)</f>
        <v>436422.17037875322</v>
      </c>
      <c r="X36" s="325">
        <f ca="1">IFERROR(INDEX(BS,MATCH($B36,BS!$A:$A,0),MATCH(Summary!X$3,BS!$3:$3,0)),0)</f>
        <v>436510.20733828901</v>
      </c>
      <c r="Y36" s="325">
        <f ca="1">IFERROR(INDEX(BS,MATCH($B36,BS!$A:$A,0),MATCH(Summary!Y$3,BS!$3:$3,0)),0)</f>
        <v>452601.74164101633</v>
      </c>
      <c r="Z36" s="325">
        <f ca="1">IFERROR(INDEX(BS,MATCH($B36,BS!$A:$A,0),MATCH(Summary!Z$3,BS!$3:$3,0)),0)</f>
        <v>457715.41496390512</v>
      </c>
      <c r="AA36" s="325">
        <f ca="1">IFERROR(INDEX(BS,MATCH($B36,BS!$A:$A,0),MATCH(Summary!AA$3,BS!$3:$3,0)),0)</f>
        <v>457935.44311831344</v>
      </c>
      <c r="AB36" s="325">
        <f ca="1">IFERROR(INDEX(BS,MATCH($B36,BS!$A:$A,0),MATCH(Summary!AB$3,BS!$3:$3,0)),0)</f>
        <v>469734.05019135959</v>
      </c>
      <c r="AC36" s="325">
        <f ca="1">IFERROR(INDEX(BS,MATCH($B36,BS!$A:$A,0),MATCH(Summary!AC$3,BS!$3:$3,0)),0)</f>
        <v>469878.54773557972</v>
      </c>
      <c r="AD36" s="325">
        <f ca="1">IFERROR(INDEX(BS,MATCH($B36,BS!$A:$A,0),MATCH(Summary!AD$3,BS!$3:$3,0)),0)</f>
        <v>470006.97237901401</v>
      </c>
      <c r="AE36" s="325">
        <f ca="1">IFERROR(INDEX(BS,MATCH($B36,BS!$A:$A,0),MATCH(Summary!AE$3,BS!$3:$3,0)),0)</f>
        <v>535525.97572858655</v>
      </c>
      <c r="AF36" s="325">
        <f ca="1">IFERROR(INDEX(BS,MATCH($B36,BS!$A:$A,0),MATCH(Summary!AF$3,BS!$3:$3,0)),0)</f>
        <v>536547.29951824713</v>
      </c>
      <c r="AG36" s="325">
        <f ca="1">IFERROR(INDEX(BS,MATCH($B36,BS!$A:$A,0),MATCH(Summary!AG$3,BS!$3:$3,0)),0)</f>
        <v>537321.26202559378</v>
      </c>
      <c r="AH36" s="325">
        <f ca="1">IFERROR(INDEX(BS,MATCH($B36,BS!$A:$A,0),MATCH(Summary!AH$3,BS!$3:$3,0)),0)</f>
        <v>554636.53904393688</v>
      </c>
      <c r="AI36" s="325">
        <f ca="1">IFERROR(INDEX(BS,MATCH($B36,BS!$A:$A,0),MATCH(Summary!AI$3,BS!$3:$3,0)),0)</f>
        <v>555110.52986957203</v>
      </c>
      <c r="AJ36" s="325">
        <f ca="1">IFERROR(INDEX(BS,MATCH($B36,BS!$A:$A,0),MATCH(Summary!AJ$3,BS!$3:$3,0)),0)</f>
        <v>555497.48747552116</v>
      </c>
      <c r="AK36" s="325">
        <f ca="1">IFERROR(INDEX(BS,MATCH($B36,BS!$A:$A,0),MATCH(Summary!AK$3,BS!$3:$3,0)),0)</f>
        <v>564053.2148156655</v>
      </c>
      <c r="AL36" s="325">
        <f ca="1">IFERROR(INDEX(BS,MATCH($B36,BS!$A:$A,0),MATCH(Summary!AL$3,BS!$3:$3,0)),0)</f>
        <v>564521.55752027244</v>
      </c>
      <c r="AM36" s="325">
        <f ca="1">IFERROR(INDEX(BS,MATCH($B36,BS!$A:$A,0),MATCH(Summary!AM$3,BS!$3:$3,0)),0)</f>
        <v>564912.72345517762</v>
      </c>
      <c r="AN36" s="325">
        <f ca="1">IFERROR(INDEX(BS,MATCH($B36,BS!$A:$A,0),MATCH(Summary!AN$3,BS!$3:$3,0)),0)</f>
        <v>582278.91014570789</v>
      </c>
      <c r="AO36" s="325">
        <f ca="1">IFERROR(INDEX(BS,MATCH($B36,BS!$A:$A,0),MATCH(Summary!AO$3,BS!$3:$3,0)),0)</f>
        <v>582864.91405605478</v>
      </c>
      <c r="AP36" s="325">
        <f ca="1">IFERROR(INDEX(BS,MATCH($B36,BS!$A:$A,0),MATCH(Summary!AP$3,BS!$3:$3,0)),0)</f>
        <v>583408.7856593983</v>
      </c>
      <c r="AQ36" s="325">
        <f ca="1">IFERROR(INDEX(BS,MATCH($B36,BS!$A:$A,0),MATCH(Summary!AQ$3,BS!$3:$3,0)),0)</f>
        <v>603930.46136834228</v>
      </c>
      <c r="AR36" s="325">
        <f ca="1">IFERROR(INDEX(BS,MATCH($B36,BS!$A:$A,0),MATCH(Summary!AR$3,BS!$3:$3,0)),0)</f>
        <v>607163.4588974216</v>
      </c>
      <c r="AS36" s="325">
        <f ca="1">IFERROR(INDEX(BS,MATCH($B36,BS!$A:$A,0),MATCH(Summary!AS$3,BS!$3:$3,0)),0)</f>
        <v>618963.85146501253</v>
      </c>
      <c r="AT36" s="325">
        <f ca="1">IFERROR(INDEX(BS,MATCH($B36,BS!$A:$A,0),MATCH(Summary!AT$3,BS!$3:$3,0)),0)</f>
        <v>625569.7466254757</v>
      </c>
      <c r="AU36" s="325">
        <f ca="1">IFERROR(INDEX(BS,MATCH($B36,BS!$A:$A,0),MATCH(Summary!AU$3,BS!$3:$3,0)),0)</f>
        <v>627561.85790344875</v>
      </c>
      <c r="AV36" s="325">
        <f ca="1">IFERROR(INDEX(BS,MATCH($B36,BS!$A:$A,0),MATCH(Summary!AV$3,BS!$3:$3,0)),0)</f>
        <v>638477.55072645657</v>
      </c>
      <c r="AW36" s="325">
        <f ca="1">IFERROR(INDEX(BS,MATCH($B36,BS!$A:$A,0),MATCH(Summary!AW$3,BS!$3:$3,0)),0)</f>
        <v>640092.33382179902</v>
      </c>
      <c r="AX36" s="325">
        <f ca="1">IFERROR(INDEX(BS,MATCH($B36,BS!$A:$A,0),MATCH(Summary!AX$3,BS!$3:$3,0)),0)</f>
        <v>641594.5252307984</v>
      </c>
      <c r="AY36" s="325">
        <f ca="1">IFERROR(INDEX(BS,MATCH($B36,BS!$A:$A,0),MATCH(Summary!AY$3,BS!$3:$3,0)),0)</f>
        <v>647343.36007139529</v>
      </c>
      <c r="AZ36" s="325">
        <f ca="1">IFERROR(INDEX(BS,MATCH($B36,BS!$A:$A,0),MATCH(Summary!AZ$3,BS!$3:$3,0)),0)</f>
        <v>657909.76354192104</v>
      </c>
      <c r="BA36" s="325">
        <f ca="1">IFERROR(INDEX(BS,MATCH($B36,BS!$A:$A,0),MATCH(Summary!BA$3,BS!$3:$3,0)),0)</f>
        <v>659352.79352806858</v>
      </c>
      <c r="BB36" s="325">
        <f ca="1">IFERROR(INDEX(BS,MATCH($B36,BS!$A:$A,0),MATCH(Summary!BB$3,BS!$3:$3,0)),0)</f>
        <v>660817.04105689772</v>
      </c>
      <c r="BC36" s="66"/>
      <c r="BD36" s="66"/>
      <c r="BE36" s="66"/>
      <c r="BF36" s="66"/>
      <c r="BG36" s="66"/>
      <c r="BH36" s="66"/>
    </row>
    <row r="37" spans="1:60" s="296" customFormat="1" ht="12.75" customHeight="1" x14ac:dyDescent="0.15">
      <c r="A37" s="95"/>
      <c r="B37" s="86"/>
      <c r="C37" s="308"/>
      <c r="D37" s="312"/>
      <c r="E37" s="312"/>
      <c r="F37" s="312"/>
      <c r="G37" s="312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</row>
    <row r="38" spans="1:60" s="67" customFormat="1" ht="12.75" customHeight="1" x14ac:dyDescent="0.15">
      <c r="A38" s="313" t="s">
        <v>17</v>
      </c>
      <c r="B38" s="313"/>
      <c r="C38" s="304"/>
      <c r="D38" s="60"/>
      <c r="E38" s="60"/>
      <c r="F38" s="60"/>
      <c r="G38" s="60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ht="12.75" customHeight="1" x14ac:dyDescent="0.15">
      <c r="A39" s="47" t="s">
        <v>208</v>
      </c>
      <c r="B39" s="54" t="s">
        <v>208</v>
      </c>
      <c r="C39" s="316">
        <f>IFERROR(INDEX(BS,MATCH($B39,BS!$A:$A,0),MATCH(Summary!C$3,BS!$3:$3,0)),0)</f>
        <v>5000000</v>
      </c>
      <c r="D39" s="317">
        <f>IFERROR(INDEX(BS,MATCH($B39,BS!$A:$A,0),MATCH(Summary!D$3,BS!$3:$3,0)),0)</f>
        <v>10000000</v>
      </c>
      <c r="E39" s="317">
        <f>IFERROR(INDEX(BS,MATCH($B39,BS!$A:$A,0),MATCH(Summary!E$3,BS!$3:$3,0)),0)</f>
        <v>10000000</v>
      </c>
      <c r="F39" s="317">
        <f>IFERROR(INDEX(BS,MATCH($B39,BS!$A:$A,0),MATCH(Summary!F$3,BS!$3:$3,0)),0)</f>
        <v>10000000</v>
      </c>
      <c r="G39" s="317">
        <f>IFERROR(INDEX(BS,MATCH($B39,BS!$A:$A,0),MATCH(Summary!G$3,BS!$3:$3,0)),0)</f>
        <v>0</v>
      </c>
      <c r="H39" s="326">
        <f>IFERROR(INDEX(BS,MATCH($B39,BS!$A:$A,0),MATCH(Summary!H$3,BS!$3:$3,0)),0)</f>
        <v>0</v>
      </c>
      <c r="I39" s="326">
        <f>IFERROR(INDEX(BS,MATCH($B39,BS!$A:$A,0),MATCH(Summary!I$3,BS!$3:$3,0)),0)</f>
        <v>0</v>
      </c>
      <c r="J39" s="326">
        <f>IFERROR(INDEX(BS,MATCH($B39,BS!$A:$A,0),MATCH(Summary!J$3,BS!$3:$3,0)),0)</f>
        <v>5000000</v>
      </c>
      <c r="K39" s="326">
        <f>IFERROR(INDEX(BS,MATCH($B39,BS!$A:$A,0),MATCH(Summary!K$3,BS!$3:$3,0)),0)</f>
        <v>5000000</v>
      </c>
      <c r="L39" s="326">
        <f>IFERROR(INDEX(BS,MATCH($B39,BS!$A:$A,0),MATCH(Summary!L$3,BS!$3:$3,0)),0)</f>
        <v>5000000</v>
      </c>
      <c r="M39" s="326">
        <f>IFERROR(INDEX(BS,MATCH($B39,BS!$A:$A,0),MATCH(Summary!M$3,BS!$3:$3,0)),0)</f>
        <v>5000000</v>
      </c>
      <c r="N39" s="326">
        <f>IFERROR(INDEX(BS,MATCH($B39,BS!$A:$A,0),MATCH(Summary!N$3,BS!$3:$3,0)),0)</f>
        <v>5000000</v>
      </c>
      <c r="O39" s="326">
        <f>IFERROR(INDEX(BS,MATCH($B39,BS!$A:$A,0),MATCH(Summary!O$3,BS!$3:$3,0)),0)</f>
        <v>5000000</v>
      </c>
      <c r="P39" s="326">
        <f>IFERROR(INDEX(BS,MATCH($B39,BS!$A:$A,0),MATCH(Summary!P$3,BS!$3:$3,0)),0)</f>
        <v>5000000</v>
      </c>
      <c r="Q39" s="326">
        <f>IFERROR(INDEX(BS,MATCH($B39,BS!$A:$A,0),MATCH(Summary!Q$3,BS!$3:$3,0)),0)</f>
        <v>5000000</v>
      </c>
      <c r="R39" s="326">
        <f>IFERROR(INDEX(BS,MATCH($B39,BS!$A:$A,0),MATCH(Summary!R$3,BS!$3:$3,0)),0)</f>
        <v>5000000</v>
      </c>
      <c r="S39" s="326">
        <f>IFERROR(INDEX(BS,MATCH($B39,BS!$A:$A,0),MATCH(Summary!S$3,BS!$3:$3,0)),0)</f>
        <v>5000000</v>
      </c>
      <c r="T39" s="326">
        <f>IFERROR(INDEX(BS,MATCH($B39,BS!$A:$A,0),MATCH(Summary!T$3,BS!$3:$3,0)),0)</f>
        <v>5000000</v>
      </c>
      <c r="U39" s="326">
        <f>IFERROR(INDEX(BS,MATCH($B39,BS!$A:$A,0),MATCH(Summary!U$3,BS!$3:$3,0)),0)</f>
        <v>5000000</v>
      </c>
      <c r="V39" s="326">
        <f>IFERROR(INDEX(BS,MATCH($B39,BS!$A:$A,0),MATCH(Summary!V$3,BS!$3:$3,0)),0)</f>
        <v>5000000</v>
      </c>
      <c r="W39" s="326">
        <f>IFERROR(INDEX(BS,MATCH($B39,BS!$A:$A,0),MATCH(Summary!W$3,BS!$3:$3,0)),0)</f>
        <v>5000000</v>
      </c>
      <c r="X39" s="326">
        <f>IFERROR(INDEX(BS,MATCH($B39,BS!$A:$A,0),MATCH(Summary!X$3,BS!$3:$3,0)),0)</f>
        <v>5000000</v>
      </c>
      <c r="Y39" s="326">
        <f>IFERROR(INDEX(BS,MATCH($B39,BS!$A:$A,0),MATCH(Summary!Y$3,BS!$3:$3,0)),0)</f>
        <v>5000000</v>
      </c>
      <c r="Z39" s="326">
        <f>IFERROR(INDEX(BS,MATCH($B39,BS!$A:$A,0),MATCH(Summary!Z$3,BS!$3:$3,0)),0)</f>
        <v>5000000</v>
      </c>
      <c r="AA39" s="326">
        <f>IFERROR(INDEX(BS,MATCH($B39,BS!$A:$A,0),MATCH(Summary!AA$3,BS!$3:$3,0)),0)</f>
        <v>10000000</v>
      </c>
      <c r="AB39" s="326">
        <f>IFERROR(INDEX(BS,MATCH($B39,BS!$A:$A,0),MATCH(Summary!AB$3,BS!$3:$3,0)),0)</f>
        <v>10000000</v>
      </c>
      <c r="AC39" s="326">
        <f>IFERROR(INDEX(BS,MATCH($B39,BS!$A:$A,0),MATCH(Summary!AC$3,BS!$3:$3,0)),0)</f>
        <v>10000000</v>
      </c>
      <c r="AD39" s="326">
        <f>IFERROR(INDEX(BS,MATCH($B39,BS!$A:$A,0),MATCH(Summary!AD$3,BS!$3:$3,0)),0)</f>
        <v>10000000</v>
      </c>
      <c r="AE39" s="326">
        <f>IFERROR(INDEX(BS,MATCH($B39,BS!$A:$A,0),MATCH(Summary!AE$3,BS!$3:$3,0)),0)</f>
        <v>10000000</v>
      </c>
      <c r="AF39" s="326">
        <f>IFERROR(INDEX(BS,MATCH($B39,BS!$A:$A,0),MATCH(Summary!AF$3,BS!$3:$3,0)),0)</f>
        <v>10000000</v>
      </c>
      <c r="AG39" s="326">
        <f>IFERROR(INDEX(BS,MATCH($B39,BS!$A:$A,0),MATCH(Summary!AG$3,BS!$3:$3,0)),0)</f>
        <v>10000000</v>
      </c>
      <c r="AH39" s="326">
        <f>IFERROR(INDEX(BS,MATCH($B39,BS!$A:$A,0),MATCH(Summary!AH$3,BS!$3:$3,0)),0)</f>
        <v>10000000</v>
      </c>
      <c r="AI39" s="326">
        <f>IFERROR(INDEX(BS,MATCH($B39,BS!$A:$A,0),MATCH(Summary!AI$3,BS!$3:$3,0)),0)</f>
        <v>10000000</v>
      </c>
      <c r="AJ39" s="326">
        <f>IFERROR(INDEX(BS,MATCH($B39,BS!$A:$A,0),MATCH(Summary!AJ$3,BS!$3:$3,0)),0)</f>
        <v>10000000</v>
      </c>
      <c r="AK39" s="326">
        <f>IFERROR(INDEX(BS,MATCH($B39,BS!$A:$A,0),MATCH(Summary!AK$3,BS!$3:$3,0)),0)</f>
        <v>10000000</v>
      </c>
      <c r="AL39" s="326">
        <f>IFERROR(INDEX(BS,MATCH($B39,BS!$A:$A,0),MATCH(Summary!AL$3,BS!$3:$3,0)),0)</f>
        <v>10000000</v>
      </c>
      <c r="AM39" s="326">
        <f>IFERROR(INDEX(BS,MATCH($B39,BS!$A:$A,0),MATCH(Summary!AM$3,BS!$3:$3,0)),0)</f>
        <v>10000000</v>
      </c>
      <c r="AN39" s="326">
        <f>IFERROR(INDEX(BS,MATCH($B39,BS!$A:$A,0),MATCH(Summary!AN$3,BS!$3:$3,0)),0)</f>
        <v>10000000</v>
      </c>
      <c r="AO39" s="326">
        <f>IFERROR(INDEX(BS,MATCH($B39,BS!$A:$A,0),MATCH(Summary!AO$3,BS!$3:$3,0)),0)</f>
        <v>10000000</v>
      </c>
      <c r="AP39" s="326">
        <f>IFERROR(INDEX(BS,MATCH($B39,BS!$A:$A,0),MATCH(Summary!AP$3,BS!$3:$3,0)),0)</f>
        <v>10000000</v>
      </c>
      <c r="AQ39" s="326">
        <f>IFERROR(INDEX(BS,MATCH($B39,BS!$A:$A,0),MATCH(Summary!AQ$3,BS!$3:$3,0)),0)</f>
        <v>10000000</v>
      </c>
      <c r="AR39" s="326">
        <f>IFERROR(INDEX(BS,MATCH($B39,BS!$A:$A,0),MATCH(Summary!AR$3,BS!$3:$3,0)),0)</f>
        <v>10000000</v>
      </c>
      <c r="AS39" s="326">
        <f>IFERROR(INDEX(BS,MATCH($B39,BS!$A:$A,0),MATCH(Summary!AS$3,BS!$3:$3,0)),0)</f>
        <v>10000000</v>
      </c>
      <c r="AT39" s="326">
        <f>IFERROR(INDEX(BS,MATCH($B39,BS!$A:$A,0),MATCH(Summary!AT$3,BS!$3:$3,0)),0)</f>
        <v>10000000</v>
      </c>
      <c r="AU39" s="326">
        <f>IFERROR(INDEX(BS,MATCH($B39,BS!$A:$A,0),MATCH(Summary!AU$3,BS!$3:$3,0)),0)</f>
        <v>10000000</v>
      </c>
      <c r="AV39" s="326">
        <f>IFERROR(INDEX(BS,MATCH($B39,BS!$A:$A,0),MATCH(Summary!AV$3,BS!$3:$3,0)),0)</f>
        <v>10000000</v>
      </c>
      <c r="AW39" s="326">
        <f>IFERROR(INDEX(BS,MATCH($B39,BS!$A:$A,0),MATCH(Summary!AW$3,BS!$3:$3,0)),0)</f>
        <v>10000000</v>
      </c>
      <c r="AX39" s="326">
        <f>IFERROR(INDEX(BS,MATCH($B39,BS!$A:$A,0),MATCH(Summary!AX$3,BS!$3:$3,0)),0)</f>
        <v>10000000</v>
      </c>
      <c r="AY39" s="326">
        <f>IFERROR(INDEX(BS,MATCH($B39,BS!$A:$A,0),MATCH(Summary!AY$3,BS!$3:$3,0)),0)</f>
        <v>10000000</v>
      </c>
      <c r="AZ39" s="326">
        <f>IFERROR(INDEX(BS,MATCH($B39,BS!$A:$A,0),MATCH(Summary!AZ$3,BS!$3:$3,0)),0)</f>
        <v>10000000</v>
      </c>
      <c r="BA39" s="326">
        <f>IFERROR(INDEX(BS,MATCH($B39,BS!$A:$A,0),MATCH(Summary!BA$3,BS!$3:$3,0)),0)</f>
        <v>10000000</v>
      </c>
      <c r="BB39" s="326">
        <f>IFERROR(INDEX(BS,MATCH($B39,BS!$A:$A,0),MATCH(Summary!BB$3,BS!$3:$3,0)),0)</f>
        <v>10000000</v>
      </c>
      <c r="BC39" s="56"/>
      <c r="BD39" s="56"/>
      <c r="BE39" s="56"/>
      <c r="BF39" s="57"/>
      <c r="BG39" s="57"/>
      <c r="BH39" s="57"/>
    </row>
    <row r="40" spans="1:60" ht="12.75" customHeight="1" x14ac:dyDescent="0.15">
      <c r="A40" s="47" t="s">
        <v>23</v>
      </c>
      <c r="B40" s="54" t="s">
        <v>23</v>
      </c>
      <c r="C40" s="316">
        <f ca="1">IFERROR(INDEX(BS,MATCH($B40,BS!$A:$A,0),MATCH(Summary!C$3,BS!$3:$3,0)),0)</f>
        <v>-546068.95040058892</v>
      </c>
      <c r="D40" s="317">
        <f ca="1">IFERROR(INDEX(BS,MATCH($B40,BS!$A:$A,0),MATCH(Summary!D$3,BS!$3:$3,0)),0)</f>
        <v>-2161694.2393017546</v>
      </c>
      <c r="E40" s="317">
        <f ca="1">IFERROR(INDEX(BS,MATCH($B40,BS!$A:$A,0),MATCH(Summary!E$3,BS!$3:$3,0)),0)</f>
        <v>-4172607.7871940224</v>
      </c>
      <c r="F40" s="317">
        <f ca="1">IFERROR(INDEX(BS,MATCH($B40,BS!$A:$A,0),MATCH(Summary!F$3,BS!$3:$3,0)),0)</f>
        <v>-3093318.8660885566</v>
      </c>
      <c r="G40" s="317">
        <f ca="1">IFERROR(INDEX(BS,MATCH($B40,BS!$A:$A,0),MATCH(Summary!G$3,BS!$3:$3,0)),0)</f>
        <v>-40860.006958333339</v>
      </c>
      <c r="H40" s="326">
        <f ca="1">IFERROR(INDEX(BS,MATCH($B40,BS!$A:$A,0),MATCH(Summary!H$3,BS!$3:$3,0)),0)</f>
        <v>-81387.867546342837</v>
      </c>
      <c r="I40" s="326">
        <f ca="1">IFERROR(INDEX(BS,MATCH($B40,BS!$A:$A,0),MATCH(Summary!I$3,BS!$3:$3,0)),0)</f>
        <v>-121743.95040733996</v>
      </c>
      <c r="J40" s="326">
        <f ca="1">IFERROR(INDEX(BS,MATCH($B40,BS!$A:$A,0),MATCH(Summary!J$3,BS!$3:$3,0)),0)</f>
        <v>-161794.74601868592</v>
      </c>
      <c r="K40" s="326">
        <f ca="1">IFERROR(INDEX(BS,MATCH($B40,BS!$A:$A,0),MATCH(Summary!K$3,BS!$3:$3,0)),0)</f>
        <v>-201682.49900363048</v>
      </c>
      <c r="L40" s="326">
        <f ca="1">IFERROR(INDEX(BS,MATCH($B40,BS!$A:$A,0),MATCH(Summary!L$3,BS!$3:$3,0)),0)</f>
        <v>-241477.97955852334</v>
      </c>
      <c r="M40" s="326">
        <f ca="1">IFERROR(INDEX(BS,MATCH($B40,BS!$A:$A,0),MATCH(Summary!M$3,BS!$3:$3,0)),0)</f>
        <v>-296208.00368442049</v>
      </c>
      <c r="N40" s="326">
        <f ca="1">IFERROR(INDEX(BS,MATCH($B40,BS!$A:$A,0),MATCH(Summary!N$3,BS!$3:$3,0)),0)</f>
        <v>-348880.77089861408</v>
      </c>
      <c r="O40" s="326">
        <f ca="1">IFERROR(INDEX(BS,MATCH($B40,BS!$A:$A,0),MATCH(Summary!O$3,BS!$3:$3,0)),0)</f>
        <v>-399435.7063893688</v>
      </c>
      <c r="P40" s="326">
        <f ca="1">IFERROR(INDEX(BS,MATCH($B40,BS!$A:$A,0),MATCH(Summary!P$3,BS!$3:$3,0)),0)</f>
        <v>-448887.36437010928</v>
      </c>
      <c r="Q40" s="326">
        <f ca="1">IFERROR(INDEX(BS,MATCH($B40,BS!$A:$A,0),MATCH(Summary!Q$3,BS!$3:$3,0)),0)</f>
        <v>-497690.58850691764</v>
      </c>
      <c r="R40" s="326">
        <f ca="1">IFERROR(INDEX(BS,MATCH($B40,BS!$A:$A,0),MATCH(Summary!R$3,BS!$3:$3,0)),0)</f>
        <v>-546068.95040058892</v>
      </c>
      <c r="S40" s="326">
        <f ca="1">IFERROR(INDEX(BS,MATCH($B40,BS!$A:$A,0),MATCH(Summary!S$3,BS!$3:$3,0)),0)</f>
        <v>-688701.6157978765</v>
      </c>
      <c r="T40" s="326">
        <f ca="1">IFERROR(INDEX(BS,MATCH($B40,BS!$A:$A,0),MATCH(Summary!T$3,BS!$3:$3,0)),0)</f>
        <v>-820356.93006873375</v>
      </c>
      <c r="U40" s="326">
        <f ca="1">IFERROR(INDEX(BS,MATCH($B40,BS!$A:$A,0),MATCH(Summary!U$3,BS!$3:$3,0)),0)</f>
        <v>-943486.30255827249</v>
      </c>
      <c r="V40" s="326">
        <f ca="1">IFERROR(INDEX(BS,MATCH($B40,BS!$A:$A,0),MATCH(Summary!V$3,BS!$3:$3,0)),0)</f>
        <v>-1070647.4494320301</v>
      </c>
      <c r="W40" s="326">
        <f ca="1">IFERROR(INDEX(BS,MATCH($B40,BS!$A:$A,0),MATCH(Summary!W$3,BS!$3:$3,0)),0)</f>
        <v>-1193585.5171242903</v>
      </c>
      <c r="X40" s="326">
        <f ca="1">IFERROR(INDEX(BS,MATCH($B40,BS!$A:$A,0),MATCH(Summary!X$3,BS!$3:$3,0)),0)</f>
        <v>-1313368.0886526187</v>
      </c>
      <c r="Y40" s="326">
        <f ca="1">IFERROR(INDEX(BS,MATCH($B40,BS!$A:$A,0),MATCH(Summary!Y$3,BS!$3:$3,0)),0)</f>
        <v>-1450398.9043339058</v>
      </c>
      <c r="Z40" s="326">
        <f ca="1">IFERROR(INDEX(BS,MATCH($B40,BS!$A:$A,0),MATCH(Summary!Z$3,BS!$3:$3,0)),0)</f>
        <v>-1590104.7026166383</v>
      </c>
      <c r="AA40" s="326">
        <f ca="1">IFERROR(INDEX(BS,MATCH($B40,BS!$A:$A,0),MATCH(Summary!AA$3,BS!$3:$3,0)),0)</f>
        <v>-1725886.4268946399</v>
      </c>
      <c r="AB40" s="326">
        <f ca="1">IFERROR(INDEX(BS,MATCH($B40,BS!$A:$A,0),MATCH(Summary!AB$3,BS!$3:$3,0)),0)</f>
        <v>-1873688.8123125779</v>
      </c>
      <c r="AC40" s="326">
        <f ca="1">IFERROR(INDEX(BS,MATCH($B40,BS!$A:$A,0),MATCH(Summary!AC$3,BS!$3:$3,0)),0)</f>
        <v>-2018866.0110892926</v>
      </c>
      <c r="AD40" s="326">
        <f ca="1">IFERROR(INDEX(BS,MATCH($B40,BS!$A:$A,0),MATCH(Summary!AD$3,BS!$3:$3,0)),0)</f>
        <v>-2161694.2393017546</v>
      </c>
      <c r="AE40" s="326">
        <f ca="1">IFERROR(INDEX(BS,MATCH($B40,BS!$A:$A,0),MATCH(Summary!AE$3,BS!$3:$3,0)),0)</f>
        <v>-2364110.2766588666</v>
      </c>
      <c r="AF40" s="326">
        <f ca="1">IFERROR(INDEX(BS,MATCH($B40,BS!$A:$A,0),MATCH(Summary!AF$3,BS!$3:$3,0)),0)</f>
        <v>-2548675.0204207613</v>
      </c>
      <c r="AG40" s="326">
        <f ca="1">IFERROR(INDEX(BS,MATCH($B40,BS!$A:$A,0),MATCH(Summary!AG$3,BS!$3:$3,0)),0)</f>
        <v>-2719636.9803905613</v>
      </c>
      <c r="AH40" s="326">
        <f ca="1">IFERROR(INDEX(BS,MATCH($B40,BS!$A:$A,0),MATCH(Summary!AH$3,BS!$3:$3,0)),0)</f>
        <v>-2901747.5547884917</v>
      </c>
      <c r="AI40" s="326">
        <f ca="1">IFERROR(INDEX(BS,MATCH($B40,BS!$A:$A,0),MATCH(Summary!AI$3,BS!$3:$3,0)),0)</f>
        <v>-3075407.8472593729</v>
      </c>
      <c r="AJ40" s="326">
        <f ca="1">IFERROR(INDEX(BS,MATCH($B40,BS!$A:$A,0),MATCH(Summary!AJ$3,BS!$3:$3,0)),0)</f>
        <v>-3242112.9814179768</v>
      </c>
      <c r="AK40" s="326">
        <f ca="1">IFERROR(INDEX(BS,MATCH($B40,BS!$A:$A,0),MATCH(Summary!AK$3,BS!$3:$3,0)),0)</f>
        <v>-3408897.3956798376</v>
      </c>
      <c r="AL40" s="326">
        <f ca="1">IFERROR(INDEX(BS,MATCH($B40,BS!$A:$A,0),MATCH(Summary!AL$3,BS!$3:$3,0)),0)</f>
        <v>-3567295.9423092967</v>
      </c>
      <c r="AM40" s="326">
        <f ca="1">IFERROR(INDEX(BS,MATCH($B40,BS!$A:$A,0),MATCH(Summary!AM$3,BS!$3:$3,0)),0)</f>
        <v>-3718634.6025809264</v>
      </c>
      <c r="AN40" s="326">
        <f ca="1">IFERROR(INDEX(BS,MATCH($B40,BS!$A:$A,0),MATCH(Summary!AN$3,BS!$3:$3,0)),0)</f>
        <v>-3880174.6466946406</v>
      </c>
      <c r="AO40" s="326">
        <f ca="1">IFERROR(INDEX(BS,MATCH($B40,BS!$A:$A,0),MATCH(Summary!AO$3,BS!$3:$3,0)),0)</f>
        <v>-4031260.2275141673</v>
      </c>
      <c r="AP40" s="326">
        <f ca="1">IFERROR(INDEX(BS,MATCH($B40,BS!$A:$A,0),MATCH(Summary!AP$3,BS!$3:$3,0)),0)</f>
        <v>-4172607.7871940224</v>
      </c>
      <c r="AQ40" s="326">
        <f ca="1">IFERROR(INDEX(BS,MATCH($B40,BS!$A:$A,0),MATCH(Summary!AQ$3,BS!$3:$3,0)),0)</f>
        <v>-4266313.0565310847</v>
      </c>
      <c r="AR40" s="326">
        <f ca="1">IFERROR(INDEX(BS,MATCH($B40,BS!$A:$A,0),MATCH(Summary!AR$3,BS!$3:$3,0)),0)</f>
        <v>-4303588.8578057485</v>
      </c>
      <c r="AS40" s="326">
        <f ca="1">IFERROR(INDEX(BS,MATCH($B40,BS!$A:$A,0),MATCH(Summary!AS$3,BS!$3:$3,0)),0)</f>
        <v>-4306120.8333790852</v>
      </c>
      <c r="AT40" s="326">
        <f ca="1">IFERROR(INDEX(BS,MATCH($B40,BS!$A:$A,0),MATCH(Summary!AT$3,BS!$3:$3,0)),0)</f>
        <v>-4274164.3978615757</v>
      </c>
      <c r="AU40" s="326">
        <f ca="1">IFERROR(INDEX(BS,MATCH($B40,BS!$A:$A,0),MATCH(Summary!AU$3,BS!$3:$3,0)),0)</f>
        <v>-4206998.0826969687</v>
      </c>
      <c r="AV40" s="326">
        <f ca="1">IFERROR(INDEX(BS,MATCH($B40,BS!$A:$A,0),MATCH(Summary!AV$3,BS!$3:$3,0)),0)</f>
        <v>-4120193.3054576064</v>
      </c>
      <c r="AW40" s="326">
        <f ca="1">IFERROR(INDEX(BS,MATCH($B40,BS!$A:$A,0),MATCH(Summary!AW$3,BS!$3:$3,0)),0)</f>
        <v>-4004607.6093240422</v>
      </c>
      <c r="AX40" s="326">
        <f ca="1">IFERROR(INDEX(BS,MATCH($B40,BS!$A:$A,0),MATCH(Summary!AX$3,BS!$3:$3,0)),0)</f>
        <v>-3862150.9893866056</v>
      </c>
      <c r="AY40" s="326">
        <f ca="1">IFERROR(INDEX(BS,MATCH($B40,BS!$A:$A,0),MATCH(Summary!AY$3,BS!$3:$3,0)),0)</f>
        <v>-3699798.4251809223</v>
      </c>
      <c r="AZ40" s="326">
        <f ca="1">IFERROR(INDEX(BS,MATCH($B40,BS!$A:$A,0),MATCH(Summary!AZ$3,BS!$3:$3,0)),0)</f>
        <v>-3523706.1223358582</v>
      </c>
      <c r="BA40" s="326">
        <f ca="1">IFERROR(INDEX(BS,MATCH($B40,BS!$A:$A,0),MATCH(Summary!BA$3,BS!$3:$3,0)),0)</f>
        <v>-3321677.5424712151</v>
      </c>
      <c r="BB40" s="326">
        <f ca="1">IFERROR(INDEX(BS,MATCH($B40,BS!$A:$A,0),MATCH(Summary!BB$3,BS!$3:$3,0)),0)</f>
        <v>-3093318.8660885566</v>
      </c>
      <c r="BC40" s="56"/>
      <c r="BD40" s="56"/>
      <c r="BE40" s="56"/>
      <c r="BF40" s="57"/>
      <c r="BG40" s="57"/>
      <c r="BH40" s="57"/>
    </row>
    <row r="41" spans="1:60" s="67" customFormat="1" ht="12.75" customHeight="1" x14ac:dyDescent="0.15">
      <c r="A41" s="255" t="s">
        <v>18</v>
      </c>
      <c r="B41" s="59" t="s">
        <v>18</v>
      </c>
      <c r="C41" s="318">
        <f ca="1">IFERROR(INDEX(BS,MATCH($B41,BS!$A:$A,0),MATCH(Summary!C$3,BS!$3:$3,0)),0)</f>
        <v>4453931.049599411</v>
      </c>
      <c r="D41" s="324">
        <f ca="1">IFERROR(INDEX(BS,MATCH($B41,BS!$A:$A,0),MATCH(Summary!D$3,BS!$3:$3,0)),0)</f>
        <v>7838305.7606982458</v>
      </c>
      <c r="E41" s="324">
        <f ca="1">IFERROR(INDEX(BS,MATCH($B41,BS!$A:$A,0),MATCH(Summary!E$3,BS!$3:$3,0)),0)</f>
        <v>5827392.2128059771</v>
      </c>
      <c r="F41" s="324">
        <f ca="1">IFERROR(INDEX(BS,MATCH($B41,BS!$A:$A,0),MATCH(Summary!F$3,BS!$3:$3,0)),0)</f>
        <v>6906681.1339114439</v>
      </c>
      <c r="G41" s="324">
        <f ca="1">IFERROR(INDEX(BS,MATCH($B41,BS!$A:$A,0),MATCH(Summary!G$3,BS!$3:$3,0)),0)</f>
        <v>-40860.006958333339</v>
      </c>
      <c r="H41" s="325">
        <f ca="1">IFERROR(INDEX(BS,MATCH($B41,BS!$A:$A,0),MATCH(Summary!H$3,BS!$3:$3,0)),0)</f>
        <v>-81387.867546342837</v>
      </c>
      <c r="I41" s="325">
        <f ca="1">IFERROR(INDEX(BS,MATCH($B41,BS!$A:$A,0),MATCH(Summary!I$3,BS!$3:$3,0)),0)</f>
        <v>-121743.95040733996</v>
      </c>
      <c r="J41" s="325">
        <f ca="1">IFERROR(INDEX(BS,MATCH($B41,BS!$A:$A,0),MATCH(Summary!J$3,BS!$3:$3,0)),0)</f>
        <v>4838205.2539813137</v>
      </c>
      <c r="K41" s="325">
        <f ca="1">IFERROR(INDEX(BS,MATCH($B41,BS!$A:$A,0),MATCH(Summary!K$3,BS!$3:$3,0)),0)</f>
        <v>4798317.5009963699</v>
      </c>
      <c r="L41" s="325">
        <f ca="1">IFERROR(INDEX(BS,MATCH($B41,BS!$A:$A,0),MATCH(Summary!L$3,BS!$3:$3,0)),0)</f>
        <v>4758522.0204414763</v>
      </c>
      <c r="M41" s="325">
        <f ca="1">IFERROR(INDEX(BS,MATCH($B41,BS!$A:$A,0),MATCH(Summary!M$3,BS!$3:$3,0)),0)</f>
        <v>4703791.9963155799</v>
      </c>
      <c r="N41" s="325">
        <f ca="1">IFERROR(INDEX(BS,MATCH($B41,BS!$A:$A,0),MATCH(Summary!N$3,BS!$3:$3,0)),0)</f>
        <v>4651119.2291013859</v>
      </c>
      <c r="O41" s="325">
        <f ca="1">IFERROR(INDEX(BS,MATCH($B41,BS!$A:$A,0),MATCH(Summary!O$3,BS!$3:$3,0)),0)</f>
        <v>4600564.2936106315</v>
      </c>
      <c r="P41" s="325">
        <f ca="1">IFERROR(INDEX(BS,MATCH($B41,BS!$A:$A,0),MATCH(Summary!P$3,BS!$3:$3,0)),0)</f>
        <v>4551112.6356298905</v>
      </c>
      <c r="Q41" s="325">
        <f ca="1">IFERROR(INDEX(BS,MATCH($B41,BS!$A:$A,0),MATCH(Summary!Q$3,BS!$3:$3,0)),0)</f>
        <v>4502309.4114930825</v>
      </c>
      <c r="R41" s="325">
        <f ca="1">IFERROR(INDEX(BS,MATCH($B41,BS!$A:$A,0),MATCH(Summary!R$3,BS!$3:$3,0)),0)</f>
        <v>4453931.049599411</v>
      </c>
      <c r="S41" s="325">
        <f ca="1">IFERROR(INDEX(BS,MATCH($B41,BS!$A:$A,0),MATCH(Summary!S$3,BS!$3:$3,0)),0)</f>
        <v>4311298.3842021236</v>
      </c>
      <c r="T41" s="325">
        <f ca="1">IFERROR(INDEX(BS,MATCH($B41,BS!$A:$A,0),MATCH(Summary!T$3,BS!$3:$3,0)),0)</f>
        <v>4179643.0699312664</v>
      </c>
      <c r="U41" s="325">
        <f ca="1">IFERROR(INDEX(BS,MATCH($B41,BS!$A:$A,0),MATCH(Summary!U$3,BS!$3:$3,0)),0)</f>
        <v>4056513.6974417274</v>
      </c>
      <c r="V41" s="325">
        <f ca="1">IFERROR(INDEX(BS,MATCH($B41,BS!$A:$A,0),MATCH(Summary!V$3,BS!$3:$3,0)),0)</f>
        <v>3929352.5505679697</v>
      </c>
      <c r="W41" s="325">
        <f ca="1">IFERROR(INDEX(BS,MATCH($B41,BS!$A:$A,0),MATCH(Summary!W$3,BS!$3:$3,0)),0)</f>
        <v>3806414.4828757094</v>
      </c>
      <c r="X41" s="325">
        <f ca="1">IFERROR(INDEX(BS,MATCH($B41,BS!$A:$A,0),MATCH(Summary!X$3,BS!$3:$3,0)),0)</f>
        <v>3686631.9113473813</v>
      </c>
      <c r="Y41" s="325">
        <f ca="1">IFERROR(INDEX(BS,MATCH($B41,BS!$A:$A,0),MATCH(Summary!Y$3,BS!$3:$3,0)),0)</f>
        <v>3549601.0956660942</v>
      </c>
      <c r="Z41" s="325">
        <f ca="1">IFERROR(INDEX(BS,MATCH($B41,BS!$A:$A,0),MATCH(Summary!Z$3,BS!$3:$3,0)),0)</f>
        <v>3409895.2973833615</v>
      </c>
      <c r="AA41" s="325">
        <f ca="1">IFERROR(INDEX(BS,MATCH($B41,BS!$A:$A,0),MATCH(Summary!AA$3,BS!$3:$3,0)),0)</f>
        <v>8274113.5731053604</v>
      </c>
      <c r="AB41" s="325">
        <f ca="1">IFERROR(INDEX(BS,MATCH($B41,BS!$A:$A,0),MATCH(Summary!AB$3,BS!$3:$3,0)),0)</f>
        <v>8126311.1876874221</v>
      </c>
      <c r="AC41" s="325">
        <f ca="1">IFERROR(INDEX(BS,MATCH($B41,BS!$A:$A,0),MATCH(Summary!AC$3,BS!$3:$3,0)),0)</f>
        <v>7981133.9889107076</v>
      </c>
      <c r="AD41" s="325">
        <f ca="1">IFERROR(INDEX(BS,MATCH($B41,BS!$A:$A,0),MATCH(Summary!AD$3,BS!$3:$3,0)),0)</f>
        <v>7838305.7606982458</v>
      </c>
      <c r="AE41" s="325">
        <f ca="1">IFERROR(INDEX(BS,MATCH($B41,BS!$A:$A,0),MATCH(Summary!AE$3,BS!$3:$3,0)),0)</f>
        <v>7635889.7233411334</v>
      </c>
      <c r="AF41" s="325">
        <f ca="1">IFERROR(INDEX(BS,MATCH($B41,BS!$A:$A,0),MATCH(Summary!AF$3,BS!$3:$3,0)),0)</f>
        <v>7451324.9795792382</v>
      </c>
      <c r="AG41" s="325">
        <f ca="1">IFERROR(INDEX(BS,MATCH($B41,BS!$A:$A,0),MATCH(Summary!AG$3,BS!$3:$3,0)),0)</f>
        <v>7280363.0196094383</v>
      </c>
      <c r="AH41" s="325">
        <f ca="1">IFERROR(INDEX(BS,MATCH($B41,BS!$A:$A,0),MATCH(Summary!AH$3,BS!$3:$3,0)),0)</f>
        <v>7098252.4452115083</v>
      </c>
      <c r="AI41" s="325">
        <f ca="1">IFERROR(INDEX(BS,MATCH($B41,BS!$A:$A,0),MATCH(Summary!AI$3,BS!$3:$3,0)),0)</f>
        <v>6924592.1527406275</v>
      </c>
      <c r="AJ41" s="325">
        <f ca="1">IFERROR(INDEX(BS,MATCH($B41,BS!$A:$A,0),MATCH(Summary!AJ$3,BS!$3:$3,0)),0)</f>
        <v>6757887.0185820237</v>
      </c>
      <c r="AK41" s="325">
        <f ca="1">IFERROR(INDEX(BS,MATCH($B41,BS!$A:$A,0),MATCH(Summary!AK$3,BS!$3:$3,0)),0)</f>
        <v>6591102.6043201629</v>
      </c>
      <c r="AL41" s="325">
        <f ca="1">IFERROR(INDEX(BS,MATCH($B41,BS!$A:$A,0),MATCH(Summary!AL$3,BS!$3:$3,0)),0)</f>
        <v>6432704.0576907033</v>
      </c>
      <c r="AM41" s="325">
        <f ca="1">IFERROR(INDEX(BS,MATCH($B41,BS!$A:$A,0),MATCH(Summary!AM$3,BS!$3:$3,0)),0)</f>
        <v>6281365.3974190736</v>
      </c>
      <c r="AN41" s="325">
        <f ca="1">IFERROR(INDEX(BS,MATCH($B41,BS!$A:$A,0),MATCH(Summary!AN$3,BS!$3:$3,0)),0)</f>
        <v>6119825.3533053594</v>
      </c>
      <c r="AO41" s="325">
        <f ca="1">IFERROR(INDEX(BS,MATCH($B41,BS!$A:$A,0),MATCH(Summary!AO$3,BS!$3:$3,0)),0)</f>
        <v>5968739.7724858327</v>
      </c>
      <c r="AP41" s="325">
        <f ca="1">IFERROR(INDEX(BS,MATCH($B41,BS!$A:$A,0),MATCH(Summary!AP$3,BS!$3:$3,0)),0)</f>
        <v>5827392.2128059771</v>
      </c>
      <c r="AQ41" s="325">
        <f ca="1">IFERROR(INDEX(BS,MATCH($B41,BS!$A:$A,0),MATCH(Summary!AQ$3,BS!$3:$3,0)),0)</f>
        <v>5733686.9434689153</v>
      </c>
      <c r="AR41" s="325">
        <f ca="1">IFERROR(INDEX(BS,MATCH($B41,BS!$A:$A,0),MATCH(Summary!AR$3,BS!$3:$3,0)),0)</f>
        <v>5696411.1421942515</v>
      </c>
      <c r="AS41" s="325">
        <f ca="1">IFERROR(INDEX(BS,MATCH($B41,BS!$A:$A,0),MATCH(Summary!AS$3,BS!$3:$3,0)),0)</f>
        <v>5693879.1666209148</v>
      </c>
      <c r="AT41" s="325">
        <f ca="1">IFERROR(INDEX(BS,MATCH($B41,BS!$A:$A,0),MATCH(Summary!AT$3,BS!$3:$3,0)),0)</f>
        <v>5725835.6021384243</v>
      </c>
      <c r="AU41" s="325">
        <f ca="1">IFERROR(INDEX(BS,MATCH($B41,BS!$A:$A,0),MATCH(Summary!AU$3,BS!$3:$3,0)),0)</f>
        <v>5793001.9173030313</v>
      </c>
      <c r="AV41" s="325">
        <f ca="1">IFERROR(INDEX(BS,MATCH($B41,BS!$A:$A,0),MATCH(Summary!AV$3,BS!$3:$3,0)),0)</f>
        <v>5879806.6945423931</v>
      </c>
      <c r="AW41" s="325">
        <f ca="1">IFERROR(INDEX(BS,MATCH($B41,BS!$A:$A,0),MATCH(Summary!AW$3,BS!$3:$3,0)),0)</f>
        <v>5995392.3906759582</v>
      </c>
      <c r="AX41" s="325">
        <f ca="1">IFERROR(INDEX(BS,MATCH($B41,BS!$A:$A,0),MATCH(Summary!AX$3,BS!$3:$3,0)),0)</f>
        <v>6137849.0106133949</v>
      </c>
      <c r="AY41" s="325">
        <f ca="1">IFERROR(INDEX(BS,MATCH($B41,BS!$A:$A,0),MATCH(Summary!AY$3,BS!$3:$3,0)),0)</f>
        <v>6300201.5748190777</v>
      </c>
      <c r="AZ41" s="325">
        <f ca="1">IFERROR(INDEX(BS,MATCH($B41,BS!$A:$A,0),MATCH(Summary!AZ$3,BS!$3:$3,0)),0)</f>
        <v>6476293.8776641414</v>
      </c>
      <c r="BA41" s="325">
        <f ca="1">IFERROR(INDEX(BS,MATCH($B41,BS!$A:$A,0),MATCH(Summary!BA$3,BS!$3:$3,0)),0)</f>
        <v>6678322.4575287849</v>
      </c>
      <c r="BB41" s="325">
        <f ca="1">IFERROR(INDEX(BS,MATCH($B41,BS!$A:$A,0),MATCH(Summary!BB$3,BS!$3:$3,0)),0)</f>
        <v>6906681.1339114439</v>
      </c>
      <c r="BC41" s="66"/>
      <c r="BD41" s="66"/>
      <c r="BE41" s="66"/>
      <c r="BF41" s="66"/>
      <c r="BG41" s="66"/>
      <c r="BH41" s="66"/>
    </row>
    <row r="42" spans="1:60" ht="12.75" customHeight="1" x14ac:dyDescent="0.15">
      <c r="C42" s="55"/>
      <c r="D42" s="21"/>
      <c r="E42" s="21"/>
      <c r="F42" s="21"/>
      <c r="G42" s="21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7"/>
      <c r="BG42" s="57"/>
      <c r="BH42" s="57"/>
    </row>
    <row r="43" spans="1:60" ht="12.75" customHeight="1" x14ac:dyDescent="0.15">
      <c r="C43" s="55"/>
      <c r="D43" s="21"/>
      <c r="E43" s="21"/>
      <c r="F43" s="21"/>
      <c r="G43" s="21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7"/>
      <c r="BG43" s="57"/>
      <c r="BH43" s="57"/>
    </row>
    <row r="44" spans="1:60" ht="12.75" customHeight="1" x14ac:dyDescent="0.15">
      <c r="C44" s="55"/>
      <c r="D44" s="21"/>
      <c r="E44" s="21"/>
      <c r="F44" s="21"/>
      <c r="G44" s="21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7"/>
      <c r="BG44" s="57"/>
      <c r="BH44" s="57"/>
    </row>
    <row r="45" spans="1:60" ht="12.75" customHeight="1" x14ac:dyDescent="0.15">
      <c r="C45" s="55"/>
      <c r="D45" s="21"/>
      <c r="E45" s="21"/>
      <c r="F45" s="21"/>
      <c r="G45" s="21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7"/>
      <c r="BG45" s="57"/>
      <c r="BH45" s="57"/>
    </row>
    <row r="46" spans="1:60" ht="12.75" customHeight="1" x14ac:dyDescent="0.15">
      <c r="C46" s="55"/>
      <c r="D46" s="21"/>
      <c r="E46" s="21"/>
      <c r="F46" s="21"/>
      <c r="G46" s="21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7"/>
      <c r="BG46" s="57"/>
      <c r="BH46" s="57"/>
    </row>
    <row r="47" spans="1:60" ht="12.75" customHeight="1" x14ac:dyDescent="0.15">
      <c r="C47" s="55"/>
      <c r="D47" s="21"/>
      <c r="E47" s="21"/>
      <c r="F47" s="21"/>
      <c r="G47" s="21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7"/>
      <c r="BG47" s="57"/>
      <c r="BH47" s="57"/>
    </row>
    <row r="48" spans="1:60" ht="12.75" customHeight="1" x14ac:dyDescent="0.15">
      <c r="C48" s="55"/>
      <c r="D48" s="21"/>
      <c r="E48" s="21"/>
      <c r="F48" s="21"/>
      <c r="G48" s="21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7"/>
      <c r="BG48" s="57"/>
      <c r="BH48" s="57"/>
    </row>
    <row r="49" spans="3:60" s="52" customFormat="1" ht="12.75" customHeight="1" x14ac:dyDescent="0.15">
      <c r="C49" s="55"/>
      <c r="D49" s="21"/>
      <c r="E49" s="21"/>
      <c r="F49" s="21"/>
      <c r="G49" s="21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7"/>
      <c r="BG49" s="57"/>
      <c r="BH49" s="57"/>
    </row>
  </sheetData>
  <pageMargins left="0.7" right="0.7" top="0.75" bottom="0.75" header="0.3" footer="0.3"/>
  <pageSetup scale="75" fitToWidth="0" fitToHeight="0"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92D050"/>
  </sheetPr>
  <dimension ref="A1:XFD148"/>
  <sheetViews>
    <sheetView workbookViewId="0">
      <pane xSplit="6" ySplit="3" topLeftCell="G4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baseColWidth="10" defaultColWidth="8.83203125" defaultRowHeight="13" x14ac:dyDescent="0.15"/>
  <cols>
    <col min="1" max="1" width="39.5" style="54" customWidth="1"/>
    <col min="2" max="2" width="12.5" style="54" customWidth="1"/>
    <col min="3" max="3" width="13.1640625" style="76" customWidth="1"/>
    <col min="4" max="6" width="13.1640625" style="54" customWidth="1"/>
    <col min="7" max="7" width="11.5" style="54" customWidth="1"/>
    <col min="8" max="54" width="11.5" style="52" customWidth="1"/>
    <col min="55" max="16384" width="8.83203125" style="52"/>
  </cols>
  <sheetData>
    <row r="1" spans="1:16384" s="32" customFormat="1" ht="18" x14ac:dyDescent="0.2">
      <c r="A1" s="206" t="str">
        <f>Main!H1</f>
        <v>BobCo</v>
      </c>
      <c r="B1" s="27"/>
      <c r="C1" s="28" t="s">
        <v>48</v>
      </c>
      <c r="D1" s="29"/>
      <c r="E1" s="29"/>
      <c r="F1" s="29"/>
      <c r="G1" s="30" t="s">
        <v>56</v>
      </c>
      <c r="H1" s="31"/>
      <c r="I1" s="31"/>
      <c r="J1" s="31"/>
      <c r="K1" s="30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16384" ht="16" x14ac:dyDescent="0.2">
      <c r="A2" s="332" t="s">
        <v>187</v>
      </c>
      <c r="B2" s="16"/>
      <c r="D2" s="33"/>
      <c r="E2" s="33"/>
      <c r="F2" s="33"/>
      <c r="G2" s="34">
        <f t="shared" ref="G2:BB2" si="0">YEAR(G3)</f>
        <v>2019</v>
      </c>
      <c r="H2" s="35">
        <f t="shared" si="0"/>
        <v>2019</v>
      </c>
      <c r="I2" s="35">
        <f t="shared" si="0"/>
        <v>2019</v>
      </c>
      <c r="J2" s="35">
        <f t="shared" si="0"/>
        <v>2019</v>
      </c>
      <c r="K2" s="35">
        <f t="shared" si="0"/>
        <v>2019</v>
      </c>
      <c r="L2" s="35">
        <f t="shared" si="0"/>
        <v>2019</v>
      </c>
      <c r="M2" s="35">
        <f t="shared" si="0"/>
        <v>2019</v>
      </c>
      <c r="N2" s="35">
        <f t="shared" si="0"/>
        <v>2019</v>
      </c>
      <c r="O2" s="35">
        <f t="shared" si="0"/>
        <v>2019</v>
      </c>
      <c r="P2" s="35">
        <f t="shared" si="0"/>
        <v>2019</v>
      </c>
      <c r="Q2" s="35">
        <f t="shared" si="0"/>
        <v>2019</v>
      </c>
      <c r="R2" s="35">
        <f t="shared" si="0"/>
        <v>2019</v>
      </c>
      <c r="S2" s="35">
        <f t="shared" si="0"/>
        <v>2020</v>
      </c>
      <c r="T2" s="35">
        <f t="shared" si="0"/>
        <v>2020</v>
      </c>
      <c r="U2" s="35">
        <f t="shared" si="0"/>
        <v>2020</v>
      </c>
      <c r="V2" s="35">
        <f t="shared" si="0"/>
        <v>2020</v>
      </c>
      <c r="W2" s="35">
        <f t="shared" si="0"/>
        <v>2020</v>
      </c>
      <c r="X2" s="35">
        <f t="shared" si="0"/>
        <v>2020</v>
      </c>
      <c r="Y2" s="35">
        <f t="shared" si="0"/>
        <v>2020</v>
      </c>
      <c r="Z2" s="35">
        <f t="shared" si="0"/>
        <v>2020</v>
      </c>
      <c r="AA2" s="35">
        <f t="shared" si="0"/>
        <v>2020</v>
      </c>
      <c r="AB2" s="35">
        <f t="shared" si="0"/>
        <v>2020</v>
      </c>
      <c r="AC2" s="35">
        <f t="shared" si="0"/>
        <v>2020</v>
      </c>
      <c r="AD2" s="35">
        <f t="shared" si="0"/>
        <v>2020</v>
      </c>
      <c r="AE2" s="35">
        <f t="shared" si="0"/>
        <v>2021</v>
      </c>
      <c r="AF2" s="35">
        <f t="shared" si="0"/>
        <v>2021</v>
      </c>
      <c r="AG2" s="35">
        <f t="shared" si="0"/>
        <v>2021</v>
      </c>
      <c r="AH2" s="35">
        <f t="shared" si="0"/>
        <v>2021</v>
      </c>
      <c r="AI2" s="35">
        <f t="shared" si="0"/>
        <v>2021</v>
      </c>
      <c r="AJ2" s="35">
        <f t="shared" si="0"/>
        <v>2021</v>
      </c>
      <c r="AK2" s="35">
        <f t="shared" si="0"/>
        <v>2021</v>
      </c>
      <c r="AL2" s="35">
        <f t="shared" si="0"/>
        <v>2021</v>
      </c>
      <c r="AM2" s="35">
        <f t="shared" si="0"/>
        <v>2021</v>
      </c>
      <c r="AN2" s="35">
        <f t="shared" si="0"/>
        <v>2021</v>
      </c>
      <c r="AO2" s="35">
        <f t="shared" si="0"/>
        <v>2021</v>
      </c>
      <c r="AP2" s="35">
        <f t="shared" si="0"/>
        <v>2021</v>
      </c>
      <c r="AQ2" s="35">
        <f t="shared" si="0"/>
        <v>2022</v>
      </c>
      <c r="AR2" s="35">
        <f t="shared" si="0"/>
        <v>2022</v>
      </c>
      <c r="AS2" s="35">
        <f t="shared" si="0"/>
        <v>2022</v>
      </c>
      <c r="AT2" s="35">
        <f t="shared" si="0"/>
        <v>2022</v>
      </c>
      <c r="AU2" s="35">
        <f t="shared" si="0"/>
        <v>2022</v>
      </c>
      <c r="AV2" s="35">
        <f t="shared" si="0"/>
        <v>2022</v>
      </c>
      <c r="AW2" s="35">
        <f t="shared" si="0"/>
        <v>2022</v>
      </c>
      <c r="AX2" s="35">
        <f t="shared" si="0"/>
        <v>2022</v>
      </c>
      <c r="AY2" s="35">
        <f t="shared" si="0"/>
        <v>2022</v>
      </c>
      <c r="AZ2" s="35">
        <f t="shared" si="0"/>
        <v>2022</v>
      </c>
      <c r="BA2" s="35">
        <f t="shared" si="0"/>
        <v>2022</v>
      </c>
      <c r="BB2" s="35">
        <f t="shared" si="0"/>
        <v>2022</v>
      </c>
    </row>
    <row r="3" spans="1:16384" s="53" customFormat="1" x14ac:dyDescent="0.15">
      <c r="B3" s="36" t="s">
        <v>5</v>
      </c>
      <c r="C3" s="37">
        <f>YEAR(Main!$H$2)</f>
        <v>2019</v>
      </c>
      <c r="D3" s="38">
        <f>C3+1</f>
        <v>2020</v>
      </c>
      <c r="E3" s="38">
        <f t="shared" ref="E3:F3" si="1">D3+1</f>
        <v>2021</v>
      </c>
      <c r="F3" s="38">
        <f t="shared" si="1"/>
        <v>2022</v>
      </c>
      <c r="G3" s="39">
        <f>EOMONTH(Main!$H$2,0)</f>
        <v>43496</v>
      </c>
      <c r="H3" s="40">
        <f>EOMONTH(G3,1)</f>
        <v>43524</v>
      </c>
      <c r="I3" s="40">
        <f>EOMONTH(H3,1)</f>
        <v>43555</v>
      </c>
      <c r="J3" s="40">
        <f t="shared" ref="J3:BB3" si="2">EOMONTH(I3,1)</f>
        <v>43585</v>
      </c>
      <c r="K3" s="40">
        <f t="shared" si="2"/>
        <v>43616</v>
      </c>
      <c r="L3" s="40">
        <f t="shared" si="2"/>
        <v>43646</v>
      </c>
      <c r="M3" s="40">
        <f t="shared" si="2"/>
        <v>43677</v>
      </c>
      <c r="N3" s="40">
        <f t="shared" si="2"/>
        <v>43708</v>
      </c>
      <c r="O3" s="40">
        <f t="shared" si="2"/>
        <v>43738</v>
      </c>
      <c r="P3" s="40">
        <f t="shared" si="2"/>
        <v>43769</v>
      </c>
      <c r="Q3" s="40">
        <f t="shared" si="2"/>
        <v>43799</v>
      </c>
      <c r="R3" s="40">
        <f t="shared" si="2"/>
        <v>43830</v>
      </c>
      <c r="S3" s="40">
        <f t="shared" si="2"/>
        <v>43861</v>
      </c>
      <c r="T3" s="40">
        <f t="shared" si="2"/>
        <v>43890</v>
      </c>
      <c r="U3" s="40">
        <f t="shared" si="2"/>
        <v>43921</v>
      </c>
      <c r="V3" s="40">
        <f t="shared" si="2"/>
        <v>43951</v>
      </c>
      <c r="W3" s="40">
        <f t="shared" si="2"/>
        <v>43982</v>
      </c>
      <c r="X3" s="40">
        <f t="shared" si="2"/>
        <v>44012</v>
      </c>
      <c r="Y3" s="40">
        <f t="shared" si="2"/>
        <v>44043</v>
      </c>
      <c r="Z3" s="40">
        <f t="shared" si="2"/>
        <v>44074</v>
      </c>
      <c r="AA3" s="40">
        <f t="shared" si="2"/>
        <v>44104</v>
      </c>
      <c r="AB3" s="40">
        <f t="shared" si="2"/>
        <v>44135</v>
      </c>
      <c r="AC3" s="40">
        <f t="shared" si="2"/>
        <v>44165</v>
      </c>
      <c r="AD3" s="40">
        <f t="shared" si="2"/>
        <v>44196</v>
      </c>
      <c r="AE3" s="40">
        <f t="shared" si="2"/>
        <v>44227</v>
      </c>
      <c r="AF3" s="40">
        <f t="shared" si="2"/>
        <v>44255</v>
      </c>
      <c r="AG3" s="40">
        <f t="shared" si="2"/>
        <v>44286</v>
      </c>
      <c r="AH3" s="40">
        <f t="shared" si="2"/>
        <v>44316</v>
      </c>
      <c r="AI3" s="40">
        <f t="shared" si="2"/>
        <v>44347</v>
      </c>
      <c r="AJ3" s="40">
        <f t="shared" si="2"/>
        <v>44377</v>
      </c>
      <c r="AK3" s="40">
        <f t="shared" si="2"/>
        <v>44408</v>
      </c>
      <c r="AL3" s="40">
        <f t="shared" si="2"/>
        <v>44439</v>
      </c>
      <c r="AM3" s="40">
        <f t="shared" si="2"/>
        <v>44469</v>
      </c>
      <c r="AN3" s="40">
        <f t="shared" si="2"/>
        <v>44500</v>
      </c>
      <c r="AO3" s="40">
        <f t="shared" si="2"/>
        <v>44530</v>
      </c>
      <c r="AP3" s="40">
        <f t="shared" si="2"/>
        <v>44561</v>
      </c>
      <c r="AQ3" s="40">
        <f t="shared" si="2"/>
        <v>44592</v>
      </c>
      <c r="AR3" s="40">
        <f t="shared" si="2"/>
        <v>44620</v>
      </c>
      <c r="AS3" s="40">
        <f t="shared" si="2"/>
        <v>44651</v>
      </c>
      <c r="AT3" s="40">
        <f t="shared" si="2"/>
        <v>44681</v>
      </c>
      <c r="AU3" s="40">
        <f t="shared" si="2"/>
        <v>44712</v>
      </c>
      <c r="AV3" s="40">
        <f t="shared" si="2"/>
        <v>44742</v>
      </c>
      <c r="AW3" s="40">
        <f t="shared" si="2"/>
        <v>44773</v>
      </c>
      <c r="AX3" s="40">
        <f t="shared" si="2"/>
        <v>44804</v>
      </c>
      <c r="AY3" s="40">
        <f t="shared" si="2"/>
        <v>44834</v>
      </c>
      <c r="AZ3" s="40">
        <f t="shared" si="2"/>
        <v>44865</v>
      </c>
      <c r="BA3" s="40">
        <f t="shared" si="2"/>
        <v>44895</v>
      </c>
      <c r="BB3" s="40">
        <f t="shared" si="2"/>
        <v>44926</v>
      </c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  <c r="VJ3" s="40"/>
      <c r="VK3" s="40"/>
      <c r="VL3" s="40"/>
      <c r="VM3" s="40"/>
      <c r="VN3" s="40"/>
      <c r="VO3" s="40"/>
      <c r="VP3" s="40"/>
      <c r="VQ3" s="40"/>
      <c r="VR3" s="40"/>
      <c r="VS3" s="40"/>
      <c r="VT3" s="40"/>
      <c r="VU3" s="40"/>
      <c r="VV3" s="40"/>
      <c r="VW3" s="40"/>
      <c r="VX3" s="40"/>
      <c r="VY3" s="40"/>
      <c r="VZ3" s="40"/>
      <c r="WA3" s="40"/>
      <c r="WB3" s="40"/>
      <c r="WC3" s="40"/>
      <c r="WD3" s="40"/>
      <c r="WE3" s="40"/>
      <c r="WF3" s="40"/>
      <c r="WG3" s="40"/>
      <c r="WH3" s="40"/>
      <c r="WI3" s="40"/>
      <c r="WJ3" s="40"/>
      <c r="WK3" s="40"/>
      <c r="WL3" s="40"/>
      <c r="WM3" s="40"/>
      <c r="WN3" s="40"/>
      <c r="WO3" s="40"/>
      <c r="WP3" s="40"/>
      <c r="WQ3" s="40"/>
      <c r="WR3" s="40"/>
      <c r="WS3" s="40"/>
      <c r="WT3" s="40"/>
      <c r="WU3" s="40"/>
      <c r="WV3" s="40"/>
      <c r="WW3" s="40"/>
      <c r="WX3" s="40"/>
      <c r="WY3" s="40"/>
      <c r="WZ3" s="40"/>
      <c r="XA3" s="40"/>
      <c r="XB3" s="40"/>
      <c r="XC3" s="40"/>
      <c r="XD3" s="40"/>
      <c r="XE3" s="40"/>
      <c r="XF3" s="40"/>
      <c r="XG3" s="40"/>
      <c r="XH3" s="40"/>
      <c r="XI3" s="40"/>
      <c r="XJ3" s="40"/>
      <c r="XK3" s="40"/>
      <c r="XL3" s="40"/>
      <c r="XM3" s="40"/>
      <c r="XN3" s="40"/>
      <c r="XO3" s="40"/>
      <c r="XP3" s="40"/>
      <c r="XQ3" s="40"/>
      <c r="XR3" s="40"/>
      <c r="XS3" s="40"/>
      <c r="XT3" s="40"/>
      <c r="XU3" s="40"/>
      <c r="XV3" s="40"/>
      <c r="XW3" s="40"/>
      <c r="XX3" s="40"/>
      <c r="XY3" s="40"/>
      <c r="XZ3" s="40"/>
      <c r="YA3" s="40"/>
      <c r="YB3" s="40"/>
      <c r="YC3" s="40"/>
      <c r="YD3" s="40"/>
      <c r="YE3" s="40"/>
      <c r="YF3" s="40"/>
      <c r="YG3" s="40"/>
      <c r="YH3" s="40"/>
      <c r="YI3" s="40"/>
      <c r="YJ3" s="40"/>
      <c r="YK3" s="40"/>
      <c r="YL3" s="40"/>
      <c r="YM3" s="40"/>
      <c r="YN3" s="40"/>
      <c r="YO3" s="40"/>
      <c r="YP3" s="40"/>
      <c r="YQ3" s="40"/>
      <c r="YR3" s="40"/>
      <c r="YS3" s="40"/>
      <c r="YT3" s="40"/>
      <c r="YU3" s="40"/>
      <c r="YV3" s="40"/>
      <c r="YW3" s="40"/>
      <c r="YX3" s="40"/>
      <c r="YY3" s="40"/>
      <c r="YZ3" s="40"/>
      <c r="ZA3" s="40"/>
      <c r="ZB3" s="40"/>
      <c r="ZC3" s="40"/>
      <c r="ZD3" s="40"/>
      <c r="ZE3" s="40"/>
      <c r="ZF3" s="40"/>
      <c r="ZG3" s="40"/>
      <c r="ZH3" s="40"/>
      <c r="ZI3" s="40"/>
      <c r="ZJ3" s="40"/>
      <c r="ZK3" s="40"/>
      <c r="ZL3" s="40"/>
      <c r="ZM3" s="40"/>
      <c r="ZN3" s="40"/>
      <c r="ZO3" s="40"/>
      <c r="ZP3" s="40"/>
      <c r="ZQ3" s="40"/>
      <c r="ZR3" s="40"/>
      <c r="ZS3" s="40"/>
      <c r="ZT3" s="40"/>
      <c r="ZU3" s="40"/>
      <c r="ZV3" s="40"/>
      <c r="ZW3" s="40"/>
      <c r="ZX3" s="40"/>
      <c r="ZY3" s="40"/>
      <c r="ZZ3" s="40"/>
      <c r="AAA3" s="40"/>
      <c r="AAB3" s="40"/>
      <c r="AAC3" s="40"/>
      <c r="AAD3" s="40"/>
      <c r="AAE3" s="40"/>
      <c r="AAF3" s="40"/>
      <c r="AAG3" s="40"/>
      <c r="AAH3" s="40"/>
      <c r="AAI3" s="40"/>
      <c r="AAJ3" s="40"/>
      <c r="AAK3" s="40"/>
      <c r="AAL3" s="40"/>
      <c r="AAM3" s="40"/>
      <c r="AAN3" s="40"/>
      <c r="AAO3" s="40"/>
      <c r="AAP3" s="40"/>
      <c r="AAQ3" s="40"/>
      <c r="AAR3" s="40"/>
      <c r="AAS3" s="40"/>
      <c r="AAT3" s="40"/>
      <c r="AAU3" s="40"/>
      <c r="AAV3" s="40"/>
      <c r="AAW3" s="40"/>
      <c r="AAX3" s="40"/>
      <c r="AAY3" s="40"/>
      <c r="AAZ3" s="40"/>
      <c r="ABA3" s="40"/>
      <c r="ABB3" s="40"/>
      <c r="ABC3" s="40"/>
      <c r="ABD3" s="40"/>
      <c r="ABE3" s="40"/>
      <c r="ABF3" s="40"/>
      <c r="ABG3" s="40"/>
      <c r="ABH3" s="40"/>
      <c r="ABI3" s="40"/>
      <c r="ABJ3" s="40"/>
      <c r="ABK3" s="40"/>
      <c r="ABL3" s="40"/>
      <c r="ABM3" s="40"/>
      <c r="ABN3" s="40"/>
      <c r="ABO3" s="40"/>
      <c r="ABP3" s="40"/>
      <c r="ABQ3" s="40"/>
      <c r="ABR3" s="40"/>
      <c r="ABS3" s="40"/>
      <c r="ABT3" s="40"/>
      <c r="ABU3" s="40"/>
      <c r="ABV3" s="40"/>
      <c r="ABW3" s="40"/>
      <c r="ABX3" s="40"/>
      <c r="ABY3" s="40"/>
      <c r="ABZ3" s="40"/>
      <c r="ACA3" s="40"/>
      <c r="ACB3" s="40"/>
      <c r="ACC3" s="40"/>
      <c r="ACD3" s="40"/>
      <c r="ACE3" s="40"/>
      <c r="ACF3" s="40"/>
      <c r="ACG3" s="40"/>
      <c r="ACH3" s="40"/>
      <c r="ACI3" s="40"/>
      <c r="ACJ3" s="40"/>
      <c r="ACK3" s="40"/>
      <c r="ACL3" s="40"/>
      <c r="ACM3" s="40"/>
      <c r="ACN3" s="40"/>
      <c r="ACO3" s="40"/>
      <c r="ACP3" s="40"/>
      <c r="ACQ3" s="40"/>
      <c r="ACR3" s="40"/>
      <c r="ACS3" s="40"/>
      <c r="ACT3" s="40"/>
      <c r="ACU3" s="40"/>
      <c r="ACV3" s="40"/>
      <c r="ACW3" s="40"/>
      <c r="ACX3" s="40"/>
      <c r="ACY3" s="40"/>
      <c r="ACZ3" s="40"/>
      <c r="ADA3" s="40"/>
      <c r="ADB3" s="40"/>
      <c r="ADC3" s="40"/>
      <c r="ADD3" s="40"/>
      <c r="ADE3" s="40"/>
      <c r="ADF3" s="40"/>
      <c r="ADG3" s="40"/>
      <c r="ADH3" s="40"/>
      <c r="ADI3" s="40"/>
      <c r="ADJ3" s="40"/>
      <c r="ADK3" s="40"/>
      <c r="ADL3" s="40"/>
      <c r="ADM3" s="40"/>
      <c r="ADN3" s="40"/>
      <c r="ADO3" s="40"/>
      <c r="ADP3" s="40"/>
      <c r="ADQ3" s="40"/>
      <c r="ADR3" s="40"/>
      <c r="ADS3" s="40"/>
      <c r="ADT3" s="40"/>
      <c r="ADU3" s="40"/>
      <c r="ADV3" s="40"/>
      <c r="ADW3" s="40"/>
      <c r="ADX3" s="40"/>
      <c r="ADY3" s="40"/>
      <c r="ADZ3" s="40"/>
      <c r="AEA3" s="40"/>
      <c r="AEB3" s="40"/>
      <c r="AEC3" s="40"/>
      <c r="AED3" s="40"/>
      <c r="AEE3" s="40"/>
      <c r="AEF3" s="40"/>
      <c r="AEG3" s="40"/>
      <c r="AEH3" s="40"/>
      <c r="AEI3" s="40"/>
      <c r="AEJ3" s="40"/>
      <c r="AEK3" s="40"/>
      <c r="AEL3" s="40"/>
      <c r="AEM3" s="40"/>
      <c r="AEN3" s="40"/>
      <c r="AEO3" s="40"/>
      <c r="AEP3" s="40"/>
      <c r="AEQ3" s="40"/>
      <c r="AER3" s="40"/>
      <c r="AES3" s="40"/>
      <c r="AET3" s="40"/>
      <c r="AEU3" s="40"/>
      <c r="AEV3" s="40"/>
      <c r="AEW3" s="40"/>
      <c r="AEX3" s="40"/>
      <c r="AEY3" s="40"/>
      <c r="AEZ3" s="40"/>
      <c r="AFA3" s="40"/>
      <c r="AFB3" s="40"/>
      <c r="AFC3" s="40"/>
      <c r="AFD3" s="40"/>
      <c r="AFE3" s="40"/>
      <c r="AFF3" s="40"/>
      <c r="AFG3" s="40"/>
      <c r="AFH3" s="40"/>
      <c r="AFI3" s="40"/>
      <c r="AFJ3" s="40"/>
      <c r="AFK3" s="40"/>
      <c r="AFL3" s="40"/>
      <c r="AFM3" s="40"/>
      <c r="AFN3" s="40"/>
      <c r="AFO3" s="40"/>
      <c r="AFP3" s="40"/>
      <c r="AFQ3" s="40"/>
      <c r="AFR3" s="40"/>
      <c r="AFS3" s="40"/>
      <c r="AFT3" s="40"/>
      <c r="AFU3" s="40"/>
      <c r="AFV3" s="40"/>
      <c r="AFW3" s="40"/>
      <c r="AFX3" s="40"/>
      <c r="AFY3" s="40"/>
      <c r="AFZ3" s="40"/>
      <c r="AGA3" s="40"/>
      <c r="AGB3" s="40"/>
      <c r="AGC3" s="40"/>
      <c r="AGD3" s="40"/>
      <c r="AGE3" s="40"/>
      <c r="AGF3" s="40"/>
      <c r="AGG3" s="40"/>
      <c r="AGH3" s="40"/>
      <c r="AGI3" s="40"/>
      <c r="AGJ3" s="40"/>
      <c r="AGK3" s="40"/>
      <c r="AGL3" s="40"/>
      <c r="AGM3" s="40"/>
      <c r="AGN3" s="40"/>
      <c r="AGO3" s="40"/>
      <c r="AGP3" s="40"/>
      <c r="AGQ3" s="40"/>
      <c r="AGR3" s="40"/>
      <c r="AGS3" s="40"/>
      <c r="AGT3" s="40"/>
      <c r="AGU3" s="40"/>
      <c r="AGV3" s="40"/>
      <c r="AGW3" s="40"/>
      <c r="AGX3" s="40"/>
      <c r="AGY3" s="40"/>
      <c r="AGZ3" s="40"/>
      <c r="AHA3" s="40"/>
      <c r="AHB3" s="40"/>
      <c r="AHC3" s="40"/>
      <c r="AHD3" s="40"/>
      <c r="AHE3" s="40"/>
      <c r="AHF3" s="40"/>
      <c r="AHG3" s="40"/>
      <c r="AHH3" s="40"/>
      <c r="AHI3" s="40"/>
      <c r="AHJ3" s="40"/>
      <c r="AHK3" s="40"/>
      <c r="AHL3" s="40"/>
      <c r="AHM3" s="40"/>
      <c r="AHN3" s="40"/>
      <c r="AHO3" s="40"/>
      <c r="AHP3" s="40"/>
      <c r="AHQ3" s="40"/>
      <c r="AHR3" s="40"/>
      <c r="AHS3" s="40"/>
      <c r="AHT3" s="40"/>
      <c r="AHU3" s="40"/>
      <c r="AHV3" s="40"/>
      <c r="AHW3" s="40"/>
      <c r="AHX3" s="40"/>
      <c r="AHY3" s="40"/>
      <c r="AHZ3" s="40"/>
      <c r="AIA3" s="40"/>
      <c r="AIB3" s="40"/>
      <c r="AIC3" s="40"/>
      <c r="AID3" s="40"/>
      <c r="AIE3" s="40"/>
      <c r="AIF3" s="40"/>
      <c r="AIG3" s="40"/>
      <c r="AIH3" s="40"/>
      <c r="AII3" s="40"/>
      <c r="AIJ3" s="40"/>
      <c r="AIK3" s="40"/>
      <c r="AIL3" s="40"/>
      <c r="AIM3" s="40"/>
      <c r="AIN3" s="40"/>
      <c r="AIO3" s="40"/>
      <c r="AIP3" s="40"/>
      <c r="AIQ3" s="40"/>
      <c r="AIR3" s="40"/>
      <c r="AIS3" s="40"/>
      <c r="AIT3" s="40"/>
      <c r="AIU3" s="40"/>
      <c r="AIV3" s="40"/>
      <c r="AIW3" s="40"/>
      <c r="AIX3" s="40"/>
      <c r="AIY3" s="40"/>
      <c r="AIZ3" s="40"/>
      <c r="AJA3" s="40"/>
      <c r="AJB3" s="40"/>
      <c r="AJC3" s="40"/>
      <c r="AJD3" s="40"/>
      <c r="AJE3" s="40"/>
      <c r="AJF3" s="40"/>
      <c r="AJG3" s="40"/>
      <c r="AJH3" s="40"/>
      <c r="AJI3" s="40"/>
      <c r="AJJ3" s="40"/>
      <c r="AJK3" s="40"/>
      <c r="AJL3" s="40"/>
      <c r="AJM3" s="40"/>
      <c r="AJN3" s="40"/>
      <c r="AJO3" s="40"/>
      <c r="AJP3" s="40"/>
      <c r="AJQ3" s="40"/>
      <c r="AJR3" s="40"/>
      <c r="AJS3" s="40"/>
      <c r="AJT3" s="40"/>
      <c r="AJU3" s="40"/>
      <c r="AJV3" s="40"/>
      <c r="AJW3" s="40"/>
      <c r="AJX3" s="40"/>
      <c r="AJY3" s="40"/>
      <c r="AJZ3" s="40"/>
      <c r="AKA3" s="40"/>
      <c r="AKB3" s="40"/>
      <c r="AKC3" s="40"/>
      <c r="AKD3" s="40"/>
      <c r="AKE3" s="40"/>
      <c r="AKF3" s="40"/>
      <c r="AKG3" s="40"/>
      <c r="AKH3" s="40"/>
      <c r="AKI3" s="40"/>
      <c r="AKJ3" s="40"/>
      <c r="AKK3" s="40"/>
      <c r="AKL3" s="40"/>
      <c r="AKM3" s="40"/>
      <c r="AKN3" s="40"/>
      <c r="AKO3" s="40"/>
      <c r="AKP3" s="40"/>
      <c r="AKQ3" s="40"/>
      <c r="AKR3" s="40"/>
      <c r="AKS3" s="40"/>
      <c r="AKT3" s="40"/>
      <c r="AKU3" s="40"/>
      <c r="AKV3" s="40"/>
      <c r="AKW3" s="40"/>
      <c r="AKX3" s="40"/>
      <c r="AKY3" s="40"/>
      <c r="AKZ3" s="40"/>
      <c r="ALA3" s="40"/>
      <c r="ALB3" s="40"/>
      <c r="ALC3" s="40"/>
      <c r="ALD3" s="40"/>
      <c r="ALE3" s="40"/>
      <c r="ALF3" s="40"/>
      <c r="ALG3" s="40"/>
      <c r="ALH3" s="40"/>
      <c r="ALI3" s="40"/>
      <c r="ALJ3" s="40"/>
      <c r="ALK3" s="40"/>
      <c r="ALL3" s="40"/>
      <c r="ALM3" s="40"/>
      <c r="ALN3" s="40"/>
      <c r="ALO3" s="40"/>
      <c r="ALP3" s="40"/>
      <c r="ALQ3" s="40"/>
      <c r="ALR3" s="40"/>
      <c r="ALS3" s="40"/>
      <c r="ALT3" s="40"/>
      <c r="ALU3" s="40"/>
      <c r="ALV3" s="40"/>
      <c r="ALW3" s="40"/>
      <c r="ALX3" s="40"/>
      <c r="ALY3" s="40"/>
      <c r="ALZ3" s="40"/>
      <c r="AMA3" s="40"/>
      <c r="AMB3" s="40"/>
      <c r="AMC3" s="40"/>
      <c r="AMD3" s="40"/>
      <c r="AME3" s="40"/>
      <c r="AMF3" s="40"/>
      <c r="AMG3" s="40"/>
      <c r="AMH3" s="40"/>
      <c r="AMI3" s="40"/>
      <c r="AMJ3" s="40"/>
      <c r="AMK3" s="40"/>
      <c r="AML3" s="40"/>
      <c r="AMM3" s="40"/>
      <c r="AMN3" s="40"/>
      <c r="AMO3" s="40"/>
      <c r="AMP3" s="40"/>
      <c r="AMQ3" s="40"/>
      <c r="AMR3" s="40"/>
      <c r="AMS3" s="40"/>
      <c r="AMT3" s="40"/>
      <c r="AMU3" s="40"/>
      <c r="AMV3" s="40"/>
      <c r="AMW3" s="40"/>
      <c r="AMX3" s="40"/>
      <c r="AMY3" s="40"/>
      <c r="AMZ3" s="40"/>
      <c r="ANA3" s="40"/>
      <c r="ANB3" s="40"/>
      <c r="ANC3" s="40"/>
      <c r="AND3" s="40"/>
      <c r="ANE3" s="40"/>
      <c r="ANF3" s="40"/>
      <c r="ANG3" s="40"/>
      <c r="ANH3" s="40"/>
      <c r="ANI3" s="40"/>
      <c r="ANJ3" s="40"/>
      <c r="ANK3" s="40"/>
      <c r="ANL3" s="40"/>
      <c r="ANM3" s="40"/>
      <c r="ANN3" s="40"/>
      <c r="ANO3" s="40"/>
      <c r="ANP3" s="40"/>
      <c r="ANQ3" s="40"/>
      <c r="ANR3" s="40"/>
      <c r="ANS3" s="40"/>
      <c r="ANT3" s="40"/>
      <c r="ANU3" s="40"/>
      <c r="ANV3" s="40"/>
      <c r="ANW3" s="40"/>
      <c r="ANX3" s="40"/>
      <c r="ANY3" s="40"/>
      <c r="ANZ3" s="40"/>
      <c r="AOA3" s="40"/>
      <c r="AOB3" s="40"/>
      <c r="AOC3" s="40"/>
      <c r="AOD3" s="40"/>
      <c r="AOE3" s="40"/>
      <c r="AOF3" s="40"/>
      <c r="AOG3" s="40"/>
      <c r="AOH3" s="40"/>
      <c r="AOI3" s="40"/>
      <c r="AOJ3" s="40"/>
      <c r="AOK3" s="40"/>
      <c r="AOL3" s="40"/>
      <c r="AOM3" s="40"/>
      <c r="AON3" s="40"/>
      <c r="AOO3" s="40"/>
      <c r="AOP3" s="40"/>
      <c r="AOQ3" s="40"/>
      <c r="AOR3" s="40"/>
      <c r="AOS3" s="40"/>
      <c r="AOT3" s="40"/>
      <c r="AOU3" s="40"/>
      <c r="AOV3" s="40"/>
      <c r="AOW3" s="40"/>
      <c r="AOX3" s="40"/>
      <c r="AOY3" s="40"/>
      <c r="AOZ3" s="40"/>
      <c r="APA3" s="40"/>
      <c r="APB3" s="40"/>
      <c r="APC3" s="40"/>
      <c r="APD3" s="40"/>
      <c r="APE3" s="40"/>
      <c r="APF3" s="40"/>
      <c r="APG3" s="40"/>
      <c r="APH3" s="40"/>
      <c r="API3" s="40"/>
      <c r="APJ3" s="40"/>
      <c r="APK3" s="40"/>
      <c r="APL3" s="40"/>
      <c r="APM3" s="40"/>
      <c r="APN3" s="40"/>
      <c r="APO3" s="40"/>
      <c r="APP3" s="40"/>
      <c r="APQ3" s="40"/>
      <c r="APR3" s="40"/>
      <c r="APS3" s="40"/>
      <c r="APT3" s="40"/>
      <c r="APU3" s="40"/>
      <c r="APV3" s="40"/>
      <c r="APW3" s="40"/>
      <c r="APX3" s="40"/>
      <c r="APY3" s="40"/>
      <c r="APZ3" s="40"/>
      <c r="AQA3" s="40"/>
      <c r="AQB3" s="40"/>
      <c r="AQC3" s="40"/>
      <c r="AQD3" s="40"/>
      <c r="AQE3" s="40"/>
      <c r="AQF3" s="40"/>
      <c r="AQG3" s="40"/>
      <c r="AQH3" s="40"/>
      <c r="AQI3" s="40"/>
      <c r="AQJ3" s="40"/>
      <c r="AQK3" s="40"/>
      <c r="AQL3" s="40"/>
      <c r="AQM3" s="40"/>
      <c r="AQN3" s="40"/>
      <c r="AQO3" s="40"/>
      <c r="AQP3" s="40"/>
      <c r="AQQ3" s="40"/>
      <c r="AQR3" s="40"/>
      <c r="AQS3" s="40"/>
      <c r="AQT3" s="40"/>
      <c r="AQU3" s="40"/>
      <c r="AQV3" s="40"/>
      <c r="AQW3" s="40"/>
      <c r="AQX3" s="40"/>
      <c r="AQY3" s="40"/>
      <c r="AQZ3" s="40"/>
      <c r="ARA3" s="40"/>
      <c r="ARB3" s="40"/>
      <c r="ARC3" s="40"/>
      <c r="ARD3" s="40"/>
      <c r="ARE3" s="40"/>
      <c r="ARF3" s="40"/>
      <c r="ARG3" s="40"/>
      <c r="ARH3" s="40"/>
      <c r="ARI3" s="40"/>
      <c r="ARJ3" s="40"/>
      <c r="ARK3" s="40"/>
      <c r="ARL3" s="40"/>
      <c r="ARM3" s="40"/>
      <c r="ARN3" s="40"/>
      <c r="ARO3" s="40"/>
      <c r="ARP3" s="40"/>
      <c r="ARQ3" s="40"/>
      <c r="ARR3" s="40"/>
      <c r="ARS3" s="40"/>
      <c r="ART3" s="40"/>
      <c r="ARU3" s="40"/>
      <c r="ARV3" s="40"/>
      <c r="ARW3" s="40"/>
      <c r="ARX3" s="40"/>
      <c r="ARY3" s="40"/>
      <c r="ARZ3" s="40"/>
      <c r="ASA3" s="40"/>
      <c r="ASB3" s="40"/>
      <c r="ASC3" s="40"/>
      <c r="ASD3" s="40"/>
      <c r="ASE3" s="40"/>
      <c r="ASF3" s="40"/>
      <c r="ASG3" s="40"/>
      <c r="ASH3" s="40"/>
      <c r="ASI3" s="40"/>
      <c r="ASJ3" s="40"/>
      <c r="ASK3" s="40"/>
      <c r="ASL3" s="40"/>
      <c r="ASM3" s="40"/>
      <c r="ASN3" s="40"/>
      <c r="ASO3" s="40"/>
      <c r="ASP3" s="40"/>
      <c r="ASQ3" s="40"/>
      <c r="ASR3" s="40"/>
      <c r="ASS3" s="40"/>
      <c r="AST3" s="40"/>
      <c r="ASU3" s="40"/>
      <c r="ASV3" s="40"/>
      <c r="ASW3" s="40"/>
      <c r="ASX3" s="40"/>
      <c r="ASY3" s="40"/>
      <c r="ASZ3" s="40"/>
      <c r="ATA3" s="40"/>
      <c r="ATB3" s="40"/>
      <c r="ATC3" s="40"/>
      <c r="ATD3" s="40"/>
      <c r="ATE3" s="40"/>
      <c r="ATF3" s="40"/>
      <c r="ATG3" s="40"/>
      <c r="ATH3" s="40"/>
      <c r="ATI3" s="40"/>
      <c r="ATJ3" s="40"/>
      <c r="ATK3" s="40"/>
      <c r="ATL3" s="40"/>
      <c r="ATM3" s="40"/>
      <c r="ATN3" s="40"/>
      <c r="ATO3" s="40"/>
      <c r="ATP3" s="40"/>
      <c r="ATQ3" s="40"/>
      <c r="ATR3" s="40"/>
      <c r="ATS3" s="40"/>
      <c r="ATT3" s="40"/>
      <c r="ATU3" s="40"/>
      <c r="ATV3" s="40"/>
      <c r="ATW3" s="40"/>
      <c r="ATX3" s="40"/>
      <c r="ATY3" s="40"/>
      <c r="ATZ3" s="40"/>
      <c r="AUA3" s="40"/>
      <c r="AUB3" s="40"/>
      <c r="AUC3" s="40"/>
      <c r="AUD3" s="40"/>
      <c r="AUE3" s="40"/>
      <c r="AUF3" s="40"/>
      <c r="AUG3" s="40"/>
      <c r="AUH3" s="40"/>
      <c r="AUI3" s="40"/>
      <c r="AUJ3" s="40"/>
      <c r="AUK3" s="40"/>
      <c r="AUL3" s="40"/>
      <c r="AUM3" s="40"/>
      <c r="AUN3" s="40"/>
      <c r="AUO3" s="40"/>
      <c r="AUP3" s="40"/>
      <c r="AUQ3" s="40"/>
      <c r="AUR3" s="40"/>
      <c r="AUS3" s="40"/>
      <c r="AUT3" s="40"/>
      <c r="AUU3" s="40"/>
      <c r="AUV3" s="40"/>
      <c r="AUW3" s="40"/>
      <c r="AUX3" s="40"/>
      <c r="AUY3" s="40"/>
      <c r="AUZ3" s="40"/>
      <c r="AVA3" s="40"/>
      <c r="AVB3" s="40"/>
      <c r="AVC3" s="40"/>
      <c r="AVD3" s="40"/>
      <c r="AVE3" s="40"/>
      <c r="AVF3" s="40"/>
      <c r="AVG3" s="40"/>
      <c r="AVH3" s="40"/>
      <c r="AVI3" s="40"/>
      <c r="AVJ3" s="40"/>
      <c r="AVK3" s="40"/>
      <c r="AVL3" s="40"/>
      <c r="AVM3" s="40"/>
      <c r="AVN3" s="40"/>
      <c r="AVO3" s="40"/>
      <c r="AVP3" s="40"/>
      <c r="AVQ3" s="40"/>
      <c r="AVR3" s="40"/>
      <c r="AVS3" s="40"/>
      <c r="AVT3" s="40"/>
      <c r="AVU3" s="40"/>
      <c r="AVV3" s="40"/>
      <c r="AVW3" s="40"/>
      <c r="AVX3" s="40"/>
      <c r="AVY3" s="40"/>
      <c r="AVZ3" s="40"/>
      <c r="AWA3" s="40"/>
      <c r="AWB3" s="40"/>
      <c r="AWC3" s="40"/>
      <c r="AWD3" s="40"/>
      <c r="AWE3" s="40"/>
      <c r="AWF3" s="40"/>
      <c r="AWG3" s="40"/>
      <c r="AWH3" s="40"/>
      <c r="AWI3" s="40"/>
      <c r="AWJ3" s="40"/>
      <c r="AWK3" s="40"/>
      <c r="AWL3" s="40"/>
      <c r="AWM3" s="40"/>
      <c r="AWN3" s="40"/>
      <c r="AWO3" s="40"/>
      <c r="AWP3" s="40"/>
      <c r="AWQ3" s="40"/>
      <c r="AWR3" s="40"/>
      <c r="AWS3" s="40"/>
      <c r="AWT3" s="40"/>
      <c r="AWU3" s="40"/>
      <c r="AWV3" s="40"/>
      <c r="AWW3" s="40"/>
      <c r="AWX3" s="40"/>
      <c r="AWY3" s="40"/>
      <c r="AWZ3" s="40"/>
      <c r="AXA3" s="40"/>
      <c r="AXB3" s="40"/>
      <c r="AXC3" s="40"/>
      <c r="AXD3" s="40"/>
      <c r="AXE3" s="40"/>
      <c r="AXF3" s="40"/>
      <c r="AXG3" s="40"/>
      <c r="AXH3" s="40"/>
      <c r="AXI3" s="40"/>
      <c r="AXJ3" s="40"/>
      <c r="AXK3" s="40"/>
      <c r="AXL3" s="40"/>
      <c r="AXM3" s="40"/>
      <c r="AXN3" s="40"/>
      <c r="AXO3" s="40"/>
      <c r="AXP3" s="40"/>
      <c r="AXQ3" s="40"/>
      <c r="AXR3" s="40"/>
      <c r="AXS3" s="40"/>
      <c r="AXT3" s="40"/>
      <c r="AXU3" s="40"/>
      <c r="AXV3" s="40"/>
      <c r="AXW3" s="40"/>
      <c r="AXX3" s="40"/>
      <c r="AXY3" s="40"/>
      <c r="AXZ3" s="40"/>
      <c r="AYA3" s="40"/>
      <c r="AYB3" s="40"/>
      <c r="AYC3" s="40"/>
      <c r="AYD3" s="40"/>
      <c r="AYE3" s="40"/>
      <c r="AYF3" s="40"/>
      <c r="AYG3" s="40"/>
      <c r="AYH3" s="40"/>
      <c r="AYI3" s="40"/>
      <c r="AYJ3" s="40"/>
      <c r="AYK3" s="40"/>
      <c r="AYL3" s="40"/>
      <c r="AYM3" s="40"/>
      <c r="AYN3" s="40"/>
      <c r="AYO3" s="40"/>
      <c r="AYP3" s="40"/>
      <c r="AYQ3" s="40"/>
      <c r="AYR3" s="40"/>
      <c r="AYS3" s="40"/>
      <c r="AYT3" s="40"/>
      <c r="AYU3" s="40"/>
      <c r="AYV3" s="40"/>
      <c r="AYW3" s="40"/>
      <c r="AYX3" s="40"/>
      <c r="AYY3" s="40"/>
      <c r="AYZ3" s="40"/>
      <c r="AZA3" s="40"/>
      <c r="AZB3" s="40"/>
      <c r="AZC3" s="40"/>
      <c r="AZD3" s="40"/>
      <c r="AZE3" s="40"/>
      <c r="AZF3" s="40"/>
      <c r="AZG3" s="40"/>
      <c r="AZH3" s="40"/>
      <c r="AZI3" s="40"/>
      <c r="AZJ3" s="40"/>
      <c r="AZK3" s="40"/>
      <c r="AZL3" s="40"/>
      <c r="AZM3" s="40"/>
      <c r="AZN3" s="40"/>
      <c r="AZO3" s="40"/>
      <c r="AZP3" s="40"/>
      <c r="AZQ3" s="40"/>
      <c r="AZR3" s="40"/>
      <c r="AZS3" s="40"/>
      <c r="AZT3" s="40"/>
      <c r="AZU3" s="40"/>
      <c r="AZV3" s="40"/>
      <c r="AZW3" s="40"/>
      <c r="AZX3" s="40"/>
      <c r="AZY3" s="40"/>
      <c r="AZZ3" s="40"/>
      <c r="BAA3" s="40"/>
      <c r="BAB3" s="40"/>
      <c r="BAC3" s="40"/>
      <c r="BAD3" s="40"/>
      <c r="BAE3" s="40"/>
      <c r="BAF3" s="40"/>
      <c r="BAG3" s="40"/>
      <c r="BAH3" s="40"/>
      <c r="BAI3" s="40"/>
      <c r="BAJ3" s="40"/>
      <c r="BAK3" s="40"/>
      <c r="BAL3" s="40"/>
      <c r="BAM3" s="40"/>
      <c r="BAN3" s="40"/>
      <c r="BAO3" s="40"/>
      <c r="BAP3" s="40"/>
      <c r="BAQ3" s="40"/>
      <c r="BAR3" s="40"/>
      <c r="BAS3" s="40"/>
      <c r="BAT3" s="40"/>
      <c r="BAU3" s="40"/>
      <c r="BAV3" s="40"/>
      <c r="BAW3" s="40"/>
      <c r="BAX3" s="40"/>
      <c r="BAY3" s="40"/>
      <c r="BAZ3" s="40"/>
      <c r="BBA3" s="40"/>
      <c r="BBB3" s="40"/>
      <c r="BBC3" s="40"/>
      <c r="BBD3" s="40"/>
      <c r="BBE3" s="40"/>
      <c r="BBF3" s="40"/>
      <c r="BBG3" s="40"/>
      <c r="BBH3" s="40"/>
      <c r="BBI3" s="40"/>
      <c r="BBJ3" s="40"/>
      <c r="BBK3" s="40"/>
      <c r="BBL3" s="40"/>
      <c r="BBM3" s="40"/>
      <c r="BBN3" s="40"/>
      <c r="BBO3" s="40"/>
      <c r="BBP3" s="40"/>
      <c r="BBQ3" s="40"/>
      <c r="BBR3" s="40"/>
      <c r="BBS3" s="40"/>
      <c r="BBT3" s="40"/>
      <c r="BBU3" s="40"/>
      <c r="BBV3" s="40"/>
      <c r="BBW3" s="40"/>
      <c r="BBX3" s="40"/>
      <c r="BBY3" s="40"/>
      <c r="BBZ3" s="40"/>
      <c r="BCA3" s="40"/>
      <c r="BCB3" s="40"/>
      <c r="BCC3" s="40"/>
      <c r="BCD3" s="40"/>
      <c r="BCE3" s="40"/>
      <c r="BCF3" s="40"/>
      <c r="BCG3" s="40"/>
      <c r="BCH3" s="40"/>
      <c r="BCI3" s="40"/>
      <c r="BCJ3" s="40"/>
      <c r="BCK3" s="40"/>
      <c r="BCL3" s="40"/>
      <c r="BCM3" s="40"/>
      <c r="BCN3" s="40"/>
      <c r="BCO3" s="40"/>
      <c r="BCP3" s="40"/>
      <c r="BCQ3" s="40"/>
      <c r="BCR3" s="40"/>
      <c r="BCS3" s="40"/>
      <c r="BCT3" s="40"/>
      <c r="BCU3" s="40"/>
      <c r="BCV3" s="40"/>
      <c r="BCW3" s="40"/>
      <c r="BCX3" s="40"/>
      <c r="BCY3" s="40"/>
      <c r="BCZ3" s="40"/>
      <c r="BDA3" s="40"/>
      <c r="BDB3" s="40"/>
      <c r="BDC3" s="40"/>
      <c r="BDD3" s="40"/>
      <c r="BDE3" s="40"/>
      <c r="BDF3" s="40"/>
      <c r="BDG3" s="40"/>
      <c r="BDH3" s="40"/>
      <c r="BDI3" s="40"/>
      <c r="BDJ3" s="40"/>
      <c r="BDK3" s="40"/>
      <c r="BDL3" s="40"/>
      <c r="BDM3" s="40"/>
      <c r="BDN3" s="40"/>
      <c r="BDO3" s="40"/>
      <c r="BDP3" s="40"/>
      <c r="BDQ3" s="40"/>
      <c r="BDR3" s="40"/>
      <c r="BDS3" s="40"/>
      <c r="BDT3" s="40"/>
      <c r="BDU3" s="40"/>
      <c r="BDV3" s="40"/>
      <c r="BDW3" s="40"/>
      <c r="BDX3" s="40"/>
      <c r="BDY3" s="40"/>
      <c r="BDZ3" s="40"/>
      <c r="BEA3" s="40"/>
      <c r="BEB3" s="40"/>
      <c r="BEC3" s="40"/>
      <c r="BED3" s="40"/>
      <c r="BEE3" s="40"/>
      <c r="BEF3" s="40"/>
      <c r="BEG3" s="40"/>
      <c r="BEH3" s="40"/>
      <c r="BEI3" s="40"/>
      <c r="BEJ3" s="40"/>
      <c r="BEK3" s="40"/>
      <c r="BEL3" s="40"/>
      <c r="BEM3" s="40"/>
      <c r="BEN3" s="40"/>
      <c r="BEO3" s="40"/>
      <c r="BEP3" s="40"/>
      <c r="BEQ3" s="40"/>
      <c r="BER3" s="40"/>
      <c r="BES3" s="40"/>
      <c r="BET3" s="40"/>
      <c r="BEU3" s="40"/>
      <c r="BEV3" s="40"/>
      <c r="BEW3" s="40"/>
      <c r="BEX3" s="40"/>
      <c r="BEY3" s="40"/>
      <c r="BEZ3" s="40"/>
      <c r="BFA3" s="40"/>
      <c r="BFB3" s="40"/>
      <c r="BFC3" s="40"/>
      <c r="BFD3" s="40"/>
      <c r="BFE3" s="40"/>
      <c r="BFF3" s="40"/>
      <c r="BFG3" s="40"/>
      <c r="BFH3" s="40"/>
      <c r="BFI3" s="40"/>
      <c r="BFJ3" s="40"/>
      <c r="BFK3" s="40"/>
      <c r="BFL3" s="40"/>
      <c r="BFM3" s="40"/>
      <c r="BFN3" s="40"/>
      <c r="BFO3" s="40"/>
      <c r="BFP3" s="40"/>
      <c r="BFQ3" s="40"/>
      <c r="BFR3" s="40"/>
      <c r="BFS3" s="40"/>
      <c r="BFT3" s="40"/>
      <c r="BFU3" s="40"/>
      <c r="BFV3" s="40"/>
      <c r="BFW3" s="40"/>
      <c r="BFX3" s="40"/>
      <c r="BFY3" s="40"/>
      <c r="BFZ3" s="40"/>
      <c r="BGA3" s="40"/>
      <c r="BGB3" s="40"/>
      <c r="BGC3" s="40"/>
      <c r="BGD3" s="40"/>
      <c r="BGE3" s="40"/>
      <c r="BGF3" s="40"/>
      <c r="BGG3" s="40"/>
      <c r="BGH3" s="40"/>
      <c r="BGI3" s="40"/>
      <c r="BGJ3" s="40"/>
      <c r="BGK3" s="40"/>
      <c r="BGL3" s="40"/>
      <c r="BGM3" s="40"/>
      <c r="BGN3" s="40"/>
      <c r="BGO3" s="40"/>
      <c r="BGP3" s="40"/>
      <c r="BGQ3" s="40"/>
      <c r="BGR3" s="40"/>
      <c r="BGS3" s="40"/>
      <c r="BGT3" s="40"/>
      <c r="BGU3" s="40"/>
      <c r="BGV3" s="40"/>
      <c r="BGW3" s="40"/>
      <c r="BGX3" s="40"/>
      <c r="BGY3" s="40"/>
      <c r="BGZ3" s="40"/>
      <c r="BHA3" s="40"/>
      <c r="BHB3" s="40"/>
      <c r="BHC3" s="40"/>
      <c r="BHD3" s="40"/>
      <c r="BHE3" s="40"/>
      <c r="BHF3" s="40"/>
      <c r="BHG3" s="40"/>
      <c r="BHH3" s="40"/>
      <c r="BHI3" s="40"/>
      <c r="BHJ3" s="40"/>
      <c r="BHK3" s="40"/>
      <c r="BHL3" s="40"/>
      <c r="BHM3" s="40"/>
      <c r="BHN3" s="40"/>
      <c r="BHO3" s="40"/>
      <c r="BHP3" s="40"/>
      <c r="BHQ3" s="40"/>
      <c r="BHR3" s="40"/>
      <c r="BHS3" s="40"/>
      <c r="BHT3" s="40"/>
      <c r="BHU3" s="40"/>
      <c r="BHV3" s="40"/>
      <c r="BHW3" s="40"/>
      <c r="BHX3" s="40"/>
      <c r="BHY3" s="40"/>
      <c r="BHZ3" s="40"/>
      <c r="BIA3" s="40"/>
      <c r="BIB3" s="40"/>
      <c r="BIC3" s="40"/>
      <c r="BID3" s="40"/>
      <c r="BIE3" s="40"/>
      <c r="BIF3" s="40"/>
      <c r="BIG3" s="40"/>
      <c r="BIH3" s="40"/>
      <c r="BII3" s="40"/>
      <c r="BIJ3" s="40"/>
      <c r="BIK3" s="40"/>
      <c r="BIL3" s="40"/>
      <c r="BIM3" s="40"/>
      <c r="BIN3" s="40"/>
      <c r="BIO3" s="40"/>
      <c r="BIP3" s="40"/>
      <c r="BIQ3" s="40"/>
      <c r="BIR3" s="40"/>
      <c r="BIS3" s="40"/>
      <c r="BIT3" s="40"/>
      <c r="BIU3" s="40"/>
      <c r="BIV3" s="40"/>
      <c r="BIW3" s="40"/>
      <c r="BIX3" s="40"/>
      <c r="BIY3" s="40"/>
      <c r="BIZ3" s="40"/>
      <c r="BJA3" s="40"/>
      <c r="BJB3" s="40"/>
      <c r="BJC3" s="40"/>
      <c r="BJD3" s="40"/>
      <c r="BJE3" s="40"/>
      <c r="BJF3" s="40"/>
      <c r="BJG3" s="40"/>
      <c r="BJH3" s="40"/>
      <c r="BJI3" s="40"/>
      <c r="BJJ3" s="40"/>
      <c r="BJK3" s="40"/>
      <c r="BJL3" s="40"/>
      <c r="BJM3" s="40"/>
      <c r="BJN3" s="40"/>
      <c r="BJO3" s="40"/>
      <c r="BJP3" s="40"/>
      <c r="BJQ3" s="40"/>
      <c r="BJR3" s="40"/>
      <c r="BJS3" s="40"/>
      <c r="BJT3" s="40"/>
      <c r="BJU3" s="40"/>
      <c r="BJV3" s="40"/>
      <c r="BJW3" s="40"/>
      <c r="BJX3" s="40"/>
      <c r="BJY3" s="40"/>
      <c r="BJZ3" s="40"/>
      <c r="BKA3" s="40"/>
      <c r="BKB3" s="40"/>
      <c r="BKC3" s="40"/>
      <c r="BKD3" s="40"/>
      <c r="BKE3" s="40"/>
      <c r="BKF3" s="40"/>
      <c r="BKG3" s="40"/>
      <c r="BKH3" s="40"/>
      <c r="BKI3" s="40"/>
      <c r="BKJ3" s="40"/>
      <c r="BKK3" s="40"/>
      <c r="BKL3" s="40"/>
      <c r="BKM3" s="40"/>
      <c r="BKN3" s="40"/>
      <c r="BKO3" s="40"/>
      <c r="BKP3" s="40"/>
      <c r="BKQ3" s="40"/>
      <c r="BKR3" s="40"/>
      <c r="BKS3" s="40"/>
      <c r="BKT3" s="40"/>
      <c r="BKU3" s="40"/>
      <c r="BKV3" s="40"/>
      <c r="BKW3" s="40"/>
      <c r="BKX3" s="40"/>
      <c r="BKY3" s="40"/>
      <c r="BKZ3" s="40"/>
      <c r="BLA3" s="40"/>
      <c r="BLB3" s="40"/>
      <c r="BLC3" s="40"/>
      <c r="BLD3" s="40"/>
      <c r="BLE3" s="40"/>
      <c r="BLF3" s="40"/>
      <c r="BLG3" s="40"/>
      <c r="BLH3" s="40"/>
      <c r="BLI3" s="40"/>
      <c r="BLJ3" s="40"/>
      <c r="BLK3" s="40"/>
      <c r="BLL3" s="40"/>
      <c r="BLM3" s="40"/>
      <c r="BLN3" s="40"/>
      <c r="BLO3" s="40"/>
      <c r="BLP3" s="40"/>
      <c r="BLQ3" s="40"/>
      <c r="BLR3" s="40"/>
      <c r="BLS3" s="40"/>
      <c r="BLT3" s="40"/>
      <c r="BLU3" s="40"/>
      <c r="BLV3" s="40"/>
      <c r="BLW3" s="40"/>
      <c r="BLX3" s="40"/>
      <c r="BLY3" s="40"/>
      <c r="BLZ3" s="40"/>
      <c r="BMA3" s="40"/>
      <c r="BMB3" s="40"/>
      <c r="BMC3" s="40"/>
      <c r="BMD3" s="40"/>
      <c r="BME3" s="40"/>
      <c r="BMF3" s="40"/>
      <c r="BMG3" s="40"/>
      <c r="BMH3" s="40"/>
      <c r="BMI3" s="40"/>
      <c r="BMJ3" s="40"/>
      <c r="BMK3" s="40"/>
      <c r="BML3" s="40"/>
      <c r="BMM3" s="40"/>
      <c r="BMN3" s="40"/>
      <c r="BMO3" s="40"/>
      <c r="BMP3" s="40"/>
      <c r="BMQ3" s="40"/>
      <c r="BMR3" s="40"/>
      <c r="BMS3" s="40"/>
      <c r="BMT3" s="40"/>
      <c r="BMU3" s="40"/>
      <c r="BMV3" s="40"/>
      <c r="BMW3" s="40"/>
      <c r="BMX3" s="40"/>
      <c r="BMY3" s="40"/>
      <c r="BMZ3" s="40"/>
      <c r="BNA3" s="40"/>
      <c r="BNB3" s="40"/>
      <c r="BNC3" s="40"/>
      <c r="BND3" s="40"/>
      <c r="BNE3" s="40"/>
      <c r="BNF3" s="40"/>
      <c r="BNG3" s="40"/>
      <c r="BNH3" s="40"/>
      <c r="BNI3" s="40"/>
      <c r="BNJ3" s="40"/>
      <c r="BNK3" s="40"/>
      <c r="BNL3" s="40"/>
      <c r="BNM3" s="40"/>
      <c r="BNN3" s="40"/>
      <c r="BNO3" s="40"/>
      <c r="BNP3" s="40"/>
      <c r="BNQ3" s="40"/>
      <c r="BNR3" s="40"/>
      <c r="BNS3" s="40"/>
      <c r="BNT3" s="40"/>
      <c r="BNU3" s="40"/>
      <c r="BNV3" s="40"/>
      <c r="BNW3" s="40"/>
      <c r="BNX3" s="40"/>
      <c r="BNY3" s="40"/>
      <c r="BNZ3" s="40"/>
      <c r="BOA3" s="40"/>
      <c r="BOB3" s="40"/>
      <c r="BOC3" s="40"/>
      <c r="BOD3" s="40"/>
      <c r="BOE3" s="40"/>
      <c r="BOF3" s="40"/>
      <c r="BOG3" s="40"/>
      <c r="BOH3" s="40"/>
      <c r="BOI3" s="40"/>
      <c r="BOJ3" s="40"/>
      <c r="BOK3" s="40"/>
      <c r="BOL3" s="40"/>
      <c r="BOM3" s="40"/>
      <c r="BON3" s="40"/>
      <c r="BOO3" s="40"/>
      <c r="BOP3" s="40"/>
      <c r="BOQ3" s="40"/>
      <c r="BOR3" s="40"/>
      <c r="BOS3" s="40"/>
      <c r="BOT3" s="40"/>
      <c r="BOU3" s="40"/>
      <c r="BOV3" s="40"/>
      <c r="BOW3" s="40"/>
      <c r="BOX3" s="40"/>
      <c r="BOY3" s="40"/>
      <c r="BOZ3" s="40"/>
      <c r="BPA3" s="40"/>
      <c r="BPB3" s="40"/>
      <c r="BPC3" s="40"/>
      <c r="BPD3" s="40"/>
      <c r="BPE3" s="40"/>
      <c r="BPF3" s="40"/>
      <c r="BPG3" s="40"/>
      <c r="BPH3" s="40"/>
      <c r="BPI3" s="40"/>
      <c r="BPJ3" s="40"/>
      <c r="BPK3" s="40"/>
      <c r="BPL3" s="40"/>
      <c r="BPM3" s="40"/>
      <c r="BPN3" s="40"/>
      <c r="BPO3" s="40"/>
      <c r="BPP3" s="40"/>
      <c r="BPQ3" s="40"/>
      <c r="BPR3" s="40"/>
      <c r="BPS3" s="40"/>
      <c r="BPT3" s="40"/>
      <c r="BPU3" s="40"/>
      <c r="BPV3" s="40"/>
      <c r="BPW3" s="40"/>
      <c r="BPX3" s="40"/>
      <c r="BPY3" s="40"/>
      <c r="BPZ3" s="40"/>
      <c r="BQA3" s="40"/>
      <c r="BQB3" s="40"/>
      <c r="BQC3" s="40"/>
      <c r="BQD3" s="40"/>
      <c r="BQE3" s="40"/>
      <c r="BQF3" s="40"/>
      <c r="BQG3" s="40"/>
      <c r="BQH3" s="40"/>
      <c r="BQI3" s="40"/>
      <c r="BQJ3" s="40"/>
      <c r="BQK3" s="40"/>
      <c r="BQL3" s="40"/>
      <c r="BQM3" s="40"/>
      <c r="BQN3" s="40"/>
      <c r="BQO3" s="40"/>
      <c r="BQP3" s="40"/>
      <c r="BQQ3" s="40"/>
      <c r="BQR3" s="40"/>
      <c r="BQS3" s="40"/>
      <c r="BQT3" s="40"/>
      <c r="BQU3" s="40"/>
      <c r="BQV3" s="40"/>
      <c r="BQW3" s="40"/>
      <c r="BQX3" s="40"/>
      <c r="BQY3" s="40"/>
      <c r="BQZ3" s="40"/>
      <c r="BRA3" s="40"/>
      <c r="BRB3" s="40"/>
      <c r="BRC3" s="40"/>
      <c r="BRD3" s="40"/>
      <c r="BRE3" s="40"/>
      <c r="BRF3" s="40"/>
      <c r="BRG3" s="40"/>
      <c r="BRH3" s="40"/>
      <c r="BRI3" s="40"/>
      <c r="BRJ3" s="40"/>
      <c r="BRK3" s="40"/>
      <c r="BRL3" s="40"/>
      <c r="BRM3" s="40"/>
      <c r="BRN3" s="40"/>
      <c r="BRO3" s="40"/>
      <c r="BRP3" s="40"/>
      <c r="BRQ3" s="40"/>
      <c r="BRR3" s="40"/>
      <c r="BRS3" s="40"/>
      <c r="BRT3" s="40"/>
      <c r="BRU3" s="40"/>
      <c r="BRV3" s="40"/>
      <c r="BRW3" s="40"/>
      <c r="BRX3" s="40"/>
      <c r="BRY3" s="40"/>
      <c r="BRZ3" s="40"/>
      <c r="BSA3" s="40"/>
      <c r="BSB3" s="40"/>
      <c r="BSC3" s="40"/>
      <c r="BSD3" s="40"/>
      <c r="BSE3" s="40"/>
      <c r="BSF3" s="40"/>
      <c r="BSG3" s="40"/>
      <c r="BSH3" s="40"/>
      <c r="BSI3" s="40"/>
      <c r="BSJ3" s="40"/>
      <c r="BSK3" s="40"/>
      <c r="BSL3" s="40"/>
      <c r="BSM3" s="40"/>
      <c r="BSN3" s="40"/>
      <c r="BSO3" s="40"/>
      <c r="BSP3" s="40"/>
      <c r="BSQ3" s="40"/>
      <c r="BSR3" s="40"/>
      <c r="BSS3" s="40"/>
      <c r="BST3" s="40"/>
      <c r="BSU3" s="40"/>
      <c r="BSV3" s="40"/>
      <c r="BSW3" s="40"/>
      <c r="BSX3" s="40"/>
      <c r="BSY3" s="40"/>
      <c r="BSZ3" s="40"/>
      <c r="BTA3" s="40"/>
      <c r="BTB3" s="40"/>
      <c r="BTC3" s="40"/>
      <c r="BTD3" s="40"/>
      <c r="BTE3" s="40"/>
      <c r="BTF3" s="40"/>
      <c r="BTG3" s="40"/>
      <c r="BTH3" s="40"/>
      <c r="BTI3" s="40"/>
      <c r="BTJ3" s="40"/>
      <c r="BTK3" s="40"/>
      <c r="BTL3" s="40"/>
      <c r="BTM3" s="40"/>
      <c r="BTN3" s="40"/>
      <c r="BTO3" s="40"/>
      <c r="BTP3" s="40"/>
      <c r="BTQ3" s="40"/>
      <c r="BTR3" s="40"/>
      <c r="BTS3" s="40"/>
      <c r="BTT3" s="40"/>
      <c r="BTU3" s="40"/>
      <c r="BTV3" s="40"/>
      <c r="BTW3" s="40"/>
      <c r="BTX3" s="40"/>
      <c r="BTY3" s="40"/>
      <c r="BTZ3" s="40"/>
      <c r="BUA3" s="40"/>
      <c r="BUB3" s="40"/>
      <c r="BUC3" s="40"/>
      <c r="BUD3" s="40"/>
      <c r="BUE3" s="40"/>
      <c r="BUF3" s="40"/>
      <c r="BUG3" s="40"/>
      <c r="BUH3" s="40"/>
      <c r="BUI3" s="40"/>
      <c r="BUJ3" s="40"/>
      <c r="BUK3" s="40"/>
      <c r="BUL3" s="40"/>
      <c r="BUM3" s="40"/>
      <c r="BUN3" s="40"/>
      <c r="BUO3" s="40"/>
      <c r="BUP3" s="40"/>
      <c r="BUQ3" s="40"/>
      <c r="BUR3" s="40"/>
      <c r="BUS3" s="40"/>
      <c r="BUT3" s="40"/>
      <c r="BUU3" s="40"/>
      <c r="BUV3" s="40"/>
      <c r="BUW3" s="40"/>
      <c r="BUX3" s="40"/>
      <c r="BUY3" s="40"/>
      <c r="BUZ3" s="40"/>
      <c r="BVA3" s="40"/>
      <c r="BVB3" s="40"/>
      <c r="BVC3" s="40"/>
      <c r="BVD3" s="40"/>
      <c r="BVE3" s="40"/>
      <c r="BVF3" s="40"/>
      <c r="BVG3" s="40"/>
      <c r="BVH3" s="40"/>
      <c r="BVI3" s="40"/>
      <c r="BVJ3" s="40"/>
      <c r="BVK3" s="40"/>
      <c r="BVL3" s="40"/>
      <c r="BVM3" s="40"/>
      <c r="BVN3" s="40"/>
      <c r="BVO3" s="40"/>
      <c r="BVP3" s="40"/>
      <c r="BVQ3" s="40"/>
      <c r="BVR3" s="40"/>
      <c r="BVS3" s="40"/>
      <c r="BVT3" s="40"/>
      <c r="BVU3" s="40"/>
      <c r="BVV3" s="40"/>
      <c r="BVW3" s="40"/>
      <c r="BVX3" s="40"/>
      <c r="BVY3" s="40"/>
      <c r="BVZ3" s="40"/>
      <c r="BWA3" s="40"/>
      <c r="BWB3" s="40"/>
      <c r="BWC3" s="40"/>
      <c r="BWD3" s="40"/>
      <c r="BWE3" s="40"/>
      <c r="BWF3" s="40"/>
      <c r="BWG3" s="40"/>
      <c r="BWH3" s="40"/>
      <c r="BWI3" s="40"/>
      <c r="BWJ3" s="40"/>
      <c r="BWK3" s="40"/>
      <c r="BWL3" s="40"/>
      <c r="BWM3" s="40"/>
      <c r="BWN3" s="40"/>
      <c r="BWO3" s="40"/>
      <c r="BWP3" s="40"/>
      <c r="BWQ3" s="40"/>
      <c r="BWR3" s="40"/>
      <c r="BWS3" s="40"/>
      <c r="BWT3" s="40"/>
      <c r="BWU3" s="40"/>
      <c r="BWV3" s="40"/>
      <c r="BWW3" s="40"/>
      <c r="BWX3" s="40"/>
      <c r="BWY3" s="40"/>
      <c r="BWZ3" s="40"/>
      <c r="BXA3" s="40"/>
      <c r="BXB3" s="40"/>
      <c r="BXC3" s="40"/>
      <c r="BXD3" s="40"/>
      <c r="BXE3" s="40"/>
      <c r="BXF3" s="40"/>
      <c r="BXG3" s="40"/>
      <c r="BXH3" s="40"/>
      <c r="BXI3" s="40"/>
      <c r="BXJ3" s="40"/>
      <c r="BXK3" s="40"/>
      <c r="BXL3" s="40"/>
      <c r="BXM3" s="40"/>
      <c r="BXN3" s="40"/>
      <c r="BXO3" s="40"/>
      <c r="BXP3" s="40"/>
      <c r="BXQ3" s="40"/>
      <c r="BXR3" s="40"/>
      <c r="BXS3" s="40"/>
      <c r="BXT3" s="40"/>
      <c r="BXU3" s="40"/>
      <c r="BXV3" s="40"/>
      <c r="BXW3" s="40"/>
      <c r="BXX3" s="40"/>
      <c r="BXY3" s="40"/>
      <c r="BXZ3" s="40"/>
      <c r="BYA3" s="40"/>
      <c r="BYB3" s="40"/>
      <c r="BYC3" s="40"/>
      <c r="BYD3" s="40"/>
      <c r="BYE3" s="40"/>
      <c r="BYF3" s="40"/>
      <c r="BYG3" s="40"/>
      <c r="BYH3" s="40"/>
      <c r="BYI3" s="40"/>
      <c r="BYJ3" s="40"/>
      <c r="BYK3" s="40"/>
      <c r="BYL3" s="40"/>
      <c r="BYM3" s="40"/>
      <c r="BYN3" s="40"/>
      <c r="BYO3" s="40"/>
      <c r="BYP3" s="40"/>
      <c r="BYQ3" s="40"/>
      <c r="BYR3" s="40"/>
      <c r="BYS3" s="40"/>
      <c r="BYT3" s="40"/>
      <c r="BYU3" s="40"/>
      <c r="BYV3" s="40"/>
      <c r="BYW3" s="40"/>
      <c r="BYX3" s="40"/>
      <c r="BYY3" s="40"/>
      <c r="BYZ3" s="40"/>
      <c r="BZA3" s="40"/>
      <c r="BZB3" s="40"/>
      <c r="BZC3" s="40"/>
      <c r="BZD3" s="40"/>
      <c r="BZE3" s="40"/>
      <c r="BZF3" s="40"/>
      <c r="BZG3" s="40"/>
      <c r="BZH3" s="40"/>
      <c r="BZI3" s="40"/>
      <c r="BZJ3" s="40"/>
      <c r="BZK3" s="40"/>
      <c r="BZL3" s="40"/>
      <c r="BZM3" s="40"/>
      <c r="BZN3" s="40"/>
      <c r="BZO3" s="40"/>
      <c r="BZP3" s="40"/>
      <c r="BZQ3" s="40"/>
      <c r="BZR3" s="40"/>
      <c r="BZS3" s="40"/>
      <c r="BZT3" s="40"/>
      <c r="BZU3" s="40"/>
      <c r="BZV3" s="40"/>
      <c r="BZW3" s="40"/>
      <c r="BZX3" s="40"/>
      <c r="BZY3" s="40"/>
      <c r="BZZ3" s="40"/>
      <c r="CAA3" s="40"/>
      <c r="CAB3" s="40"/>
      <c r="CAC3" s="40"/>
      <c r="CAD3" s="40"/>
      <c r="CAE3" s="40"/>
      <c r="CAF3" s="40"/>
      <c r="CAG3" s="40"/>
      <c r="CAH3" s="40"/>
      <c r="CAI3" s="40"/>
      <c r="CAJ3" s="40"/>
      <c r="CAK3" s="40"/>
      <c r="CAL3" s="40"/>
      <c r="CAM3" s="40"/>
      <c r="CAN3" s="40"/>
      <c r="CAO3" s="40"/>
      <c r="CAP3" s="40"/>
      <c r="CAQ3" s="40"/>
      <c r="CAR3" s="40"/>
      <c r="CAS3" s="40"/>
      <c r="CAT3" s="40"/>
      <c r="CAU3" s="40"/>
      <c r="CAV3" s="40"/>
      <c r="CAW3" s="40"/>
      <c r="CAX3" s="40"/>
      <c r="CAY3" s="40"/>
      <c r="CAZ3" s="40"/>
      <c r="CBA3" s="40"/>
      <c r="CBB3" s="40"/>
      <c r="CBC3" s="40"/>
      <c r="CBD3" s="40"/>
      <c r="CBE3" s="40"/>
      <c r="CBF3" s="40"/>
      <c r="CBG3" s="40"/>
      <c r="CBH3" s="40"/>
      <c r="CBI3" s="40"/>
      <c r="CBJ3" s="40"/>
      <c r="CBK3" s="40"/>
      <c r="CBL3" s="40"/>
      <c r="CBM3" s="40"/>
      <c r="CBN3" s="40"/>
      <c r="CBO3" s="40"/>
      <c r="CBP3" s="40"/>
      <c r="CBQ3" s="40"/>
      <c r="CBR3" s="40"/>
      <c r="CBS3" s="40"/>
      <c r="CBT3" s="40"/>
      <c r="CBU3" s="40"/>
      <c r="CBV3" s="40"/>
      <c r="CBW3" s="40"/>
      <c r="CBX3" s="40"/>
      <c r="CBY3" s="40"/>
      <c r="CBZ3" s="40"/>
      <c r="CCA3" s="40"/>
      <c r="CCB3" s="40"/>
      <c r="CCC3" s="40"/>
      <c r="CCD3" s="40"/>
      <c r="CCE3" s="40"/>
      <c r="CCF3" s="40"/>
      <c r="CCG3" s="40"/>
      <c r="CCH3" s="40"/>
      <c r="CCI3" s="40"/>
      <c r="CCJ3" s="40"/>
      <c r="CCK3" s="40"/>
      <c r="CCL3" s="40"/>
      <c r="CCM3" s="40"/>
      <c r="CCN3" s="40"/>
      <c r="CCO3" s="40"/>
      <c r="CCP3" s="40"/>
      <c r="CCQ3" s="40"/>
      <c r="CCR3" s="40"/>
      <c r="CCS3" s="40"/>
      <c r="CCT3" s="40"/>
      <c r="CCU3" s="40"/>
      <c r="CCV3" s="40"/>
      <c r="CCW3" s="40"/>
      <c r="CCX3" s="40"/>
      <c r="CCY3" s="40"/>
      <c r="CCZ3" s="40"/>
      <c r="CDA3" s="40"/>
      <c r="CDB3" s="40"/>
      <c r="CDC3" s="40"/>
      <c r="CDD3" s="40"/>
      <c r="CDE3" s="40"/>
      <c r="CDF3" s="40"/>
      <c r="CDG3" s="40"/>
      <c r="CDH3" s="40"/>
      <c r="CDI3" s="40"/>
      <c r="CDJ3" s="40"/>
      <c r="CDK3" s="40"/>
      <c r="CDL3" s="40"/>
      <c r="CDM3" s="40"/>
      <c r="CDN3" s="40"/>
      <c r="CDO3" s="40"/>
      <c r="CDP3" s="40"/>
      <c r="CDQ3" s="40"/>
      <c r="CDR3" s="40"/>
      <c r="CDS3" s="40"/>
      <c r="CDT3" s="40"/>
      <c r="CDU3" s="40"/>
      <c r="CDV3" s="40"/>
      <c r="CDW3" s="40"/>
      <c r="CDX3" s="40"/>
      <c r="CDY3" s="40"/>
      <c r="CDZ3" s="40"/>
      <c r="CEA3" s="40"/>
      <c r="CEB3" s="40"/>
      <c r="CEC3" s="40"/>
      <c r="CED3" s="40"/>
      <c r="CEE3" s="40"/>
      <c r="CEF3" s="40"/>
      <c r="CEG3" s="40"/>
      <c r="CEH3" s="40"/>
      <c r="CEI3" s="40"/>
      <c r="CEJ3" s="40"/>
      <c r="CEK3" s="40"/>
      <c r="CEL3" s="40"/>
      <c r="CEM3" s="40"/>
      <c r="CEN3" s="40"/>
      <c r="CEO3" s="40"/>
      <c r="CEP3" s="40"/>
      <c r="CEQ3" s="40"/>
      <c r="CER3" s="40"/>
      <c r="CES3" s="40"/>
      <c r="CET3" s="40"/>
      <c r="CEU3" s="40"/>
      <c r="CEV3" s="40"/>
      <c r="CEW3" s="40"/>
      <c r="CEX3" s="40"/>
      <c r="CEY3" s="40"/>
      <c r="CEZ3" s="40"/>
      <c r="CFA3" s="40"/>
      <c r="CFB3" s="40"/>
      <c r="CFC3" s="40"/>
      <c r="CFD3" s="40"/>
      <c r="CFE3" s="40"/>
      <c r="CFF3" s="40"/>
      <c r="CFG3" s="40"/>
      <c r="CFH3" s="40"/>
      <c r="CFI3" s="40"/>
      <c r="CFJ3" s="40"/>
      <c r="CFK3" s="40"/>
      <c r="CFL3" s="40"/>
      <c r="CFM3" s="40"/>
      <c r="CFN3" s="40"/>
      <c r="CFO3" s="40"/>
      <c r="CFP3" s="40"/>
      <c r="CFQ3" s="40"/>
      <c r="CFR3" s="40"/>
      <c r="CFS3" s="40"/>
      <c r="CFT3" s="40"/>
      <c r="CFU3" s="40"/>
      <c r="CFV3" s="40"/>
      <c r="CFW3" s="40"/>
      <c r="CFX3" s="40"/>
      <c r="CFY3" s="40"/>
      <c r="CFZ3" s="40"/>
      <c r="CGA3" s="40"/>
      <c r="CGB3" s="40"/>
      <c r="CGC3" s="40"/>
      <c r="CGD3" s="40"/>
      <c r="CGE3" s="40"/>
      <c r="CGF3" s="40"/>
      <c r="CGG3" s="40"/>
      <c r="CGH3" s="40"/>
      <c r="CGI3" s="40"/>
      <c r="CGJ3" s="40"/>
      <c r="CGK3" s="40"/>
      <c r="CGL3" s="40"/>
      <c r="CGM3" s="40"/>
      <c r="CGN3" s="40"/>
      <c r="CGO3" s="40"/>
      <c r="CGP3" s="40"/>
      <c r="CGQ3" s="40"/>
      <c r="CGR3" s="40"/>
      <c r="CGS3" s="40"/>
      <c r="CGT3" s="40"/>
      <c r="CGU3" s="40"/>
      <c r="CGV3" s="40"/>
      <c r="CGW3" s="40"/>
      <c r="CGX3" s="40"/>
      <c r="CGY3" s="40"/>
      <c r="CGZ3" s="40"/>
      <c r="CHA3" s="40"/>
      <c r="CHB3" s="40"/>
      <c r="CHC3" s="40"/>
      <c r="CHD3" s="40"/>
      <c r="CHE3" s="40"/>
      <c r="CHF3" s="40"/>
      <c r="CHG3" s="40"/>
      <c r="CHH3" s="40"/>
      <c r="CHI3" s="40"/>
      <c r="CHJ3" s="40"/>
      <c r="CHK3" s="40"/>
      <c r="CHL3" s="40"/>
      <c r="CHM3" s="40"/>
      <c r="CHN3" s="40"/>
      <c r="CHO3" s="40"/>
      <c r="CHP3" s="40"/>
      <c r="CHQ3" s="40"/>
      <c r="CHR3" s="40"/>
      <c r="CHS3" s="40"/>
      <c r="CHT3" s="40"/>
      <c r="CHU3" s="40"/>
      <c r="CHV3" s="40"/>
      <c r="CHW3" s="40"/>
      <c r="CHX3" s="40"/>
      <c r="CHY3" s="40"/>
      <c r="CHZ3" s="40"/>
      <c r="CIA3" s="40"/>
      <c r="CIB3" s="40"/>
      <c r="CIC3" s="40"/>
      <c r="CID3" s="40"/>
      <c r="CIE3" s="40"/>
      <c r="CIF3" s="40"/>
      <c r="CIG3" s="40"/>
      <c r="CIH3" s="40"/>
      <c r="CII3" s="40"/>
      <c r="CIJ3" s="40"/>
      <c r="CIK3" s="40"/>
      <c r="CIL3" s="40"/>
      <c r="CIM3" s="40"/>
      <c r="CIN3" s="40"/>
      <c r="CIO3" s="40"/>
      <c r="CIP3" s="40"/>
      <c r="CIQ3" s="40"/>
      <c r="CIR3" s="40"/>
      <c r="CIS3" s="40"/>
      <c r="CIT3" s="40"/>
      <c r="CIU3" s="40"/>
      <c r="CIV3" s="40"/>
      <c r="CIW3" s="40"/>
      <c r="CIX3" s="40"/>
      <c r="CIY3" s="40"/>
      <c r="CIZ3" s="40"/>
      <c r="CJA3" s="40"/>
      <c r="CJB3" s="40"/>
      <c r="CJC3" s="40"/>
      <c r="CJD3" s="40"/>
      <c r="CJE3" s="40"/>
      <c r="CJF3" s="40"/>
      <c r="CJG3" s="40"/>
      <c r="CJH3" s="40"/>
      <c r="CJI3" s="40"/>
      <c r="CJJ3" s="40"/>
      <c r="CJK3" s="40"/>
      <c r="CJL3" s="40"/>
      <c r="CJM3" s="40"/>
      <c r="CJN3" s="40"/>
      <c r="CJO3" s="40"/>
      <c r="CJP3" s="40"/>
      <c r="CJQ3" s="40"/>
      <c r="CJR3" s="40"/>
      <c r="CJS3" s="40"/>
      <c r="CJT3" s="40"/>
      <c r="CJU3" s="40"/>
      <c r="CJV3" s="40"/>
      <c r="CJW3" s="40"/>
      <c r="CJX3" s="40"/>
      <c r="CJY3" s="40"/>
      <c r="CJZ3" s="40"/>
      <c r="CKA3" s="40"/>
      <c r="CKB3" s="40"/>
      <c r="CKC3" s="40"/>
      <c r="CKD3" s="40"/>
      <c r="CKE3" s="40"/>
      <c r="CKF3" s="40"/>
      <c r="CKG3" s="40"/>
      <c r="CKH3" s="40"/>
      <c r="CKI3" s="40"/>
      <c r="CKJ3" s="40"/>
      <c r="CKK3" s="40"/>
      <c r="CKL3" s="40"/>
      <c r="CKM3" s="40"/>
      <c r="CKN3" s="40"/>
      <c r="CKO3" s="40"/>
      <c r="CKP3" s="40"/>
      <c r="CKQ3" s="40"/>
      <c r="CKR3" s="40"/>
      <c r="CKS3" s="40"/>
      <c r="CKT3" s="40"/>
      <c r="CKU3" s="40"/>
      <c r="CKV3" s="40"/>
      <c r="CKW3" s="40"/>
      <c r="CKX3" s="40"/>
      <c r="CKY3" s="40"/>
      <c r="CKZ3" s="40"/>
      <c r="CLA3" s="40"/>
      <c r="CLB3" s="40"/>
      <c r="CLC3" s="40"/>
      <c r="CLD3" s="40"/>
      <c r="CLE3" s="40"/>
      <c r="CLF3" s="40"/>
      <c r="CLG3" s="40"/>
      <c r="CLH3" s="40"/>
      <c r="CLI3" s="40"/>
      <c r="CLJ3" s="40"/>
      <c r="CLK3" s="40"/>
      <c r="CLL3" s="40"/>
      <c r="CLM3" s="40"/>
      <c r="CLN3" s="40"/>
      <c r="CLO3" s="40"/>
      <c r="CLP3" s="40"/>
      <c r="CLQ3" s="40"/>
      <c r="CLR3" s="40"/>
      <c r="CLS3" s="40"/>
      <c r="CLT3" s="40"/>
      <c r="CLU3" s="40"/>
      <c r="CLV3" s="40"/>
      <c r="CLW3" s="40"/>
      <c r="CLX3" s="40"/>
      <c r="CLY3" s="40"/>
      <c r="CLZ3" s="40"/>
      <c r="CMA3" s="40"/>
      <c r="CMB3" s="40"/>
      <c r="CMC3" s="40"/>
      <c r="CMD3" s="40"/>
      <c r="CME3" s="40"/>
      <c r="CMF3" s="40"/>
      <c r="CMG3" s="40"/>
      <c r="CMH3" s="40"/>
      <c r="CMI3" s="40"/>
      <c r="CMJ3" s="40"/>
      <c r="CMK3" s="40"/>
      <c r="CML3" s="40"/>
      <c r="CMM3" s="40"/>
      <c r="CMN3" s="40"/>
      <c r="CMO3" s="40"/>
      <c r="CMP3" s="40"/>
      <c r="CMQ3" s="40"/>
      <c r="CMR3" s="40"/>
      <c r="CMS3" s="40"/>
      <c r="CMT3" s="40"/>
      <c r="CMU3" s="40"/>
      <c r="CMV3" s="40"/>
      <c r="CMW3" s="40"/>
      <c r="CMX3" s="40"/>
      <c r="CMY3" s="40"/>
      <c r="CMZ3" s="40"/>
      <c r="CNA3" s="40"/>
      <c r="CNB3" s="40"/>
      <c r="CNC3" s="40"/>
      <c r="CND3" s="40"/>
      <c r="CNE3" s="40"/>
      <c r="CNF3" s="40"/>
      <c r="CNG3" s="40"/>
      <c r="CNH3" s="40"/>
      <c r="CNI3" s="40"/>
      <c r="CNJ3" s="40"/>
      <c r="CNK3" s="40"/>
      <c r="CNL3" s="40"/>
      <c r="CNM3" s="40"/>
      <c r="CNN3" s="40"/>
      <c r="CNO3" s="40"/>
      <c r="CNP3" s="40"/>
      <c r="CNQ3" s="40"/>
      <c r="CNR3" s="40"/>
      <c r="CNS3" s="40"/>
      <c r="CNT3" s="40"/>
      <c r="CNU3" s="40"/>
      <c r="CNV3" s="40"/>
      <c r="CNW3" s="40"/>
      <c r="CNX3" s="40"/>
      <c r="CNY3" s="40"/>
      <c r="CNZ3" s="40"/>
      <c r="COA3" s="40"/>
      <c r="COB3" s="40"/>
      <c r="COC3" s="40"/>
      <c r="COD3" s="40"/>
      <c r="COE3" s="40"/>
      <c r="COF3" s="40"/>
      <c r="COG3" s="40"/>
      <c r="COH3" s="40"/>
      <c r="COI3" s="40"/>
      <c r="COJ3" s="40"/>
      <c r="COK3" s="40"/>
      <c r="COL3" s="40"/>
      <c r="COM3" s="40"/>
      <c r="CON3" s="40"/>
      <c r="COO3" s="40"/>
      <c r="COP3" s="40"/>
      <c r="COQ3" s="40"/>
      <c r="COR3" s="40"/>
      <c r="COS3" s="40"/>
      <c r="COT3" s="40"/>
      <c r="COU3" s="40"/>
      <c r="COV3" s="40"/>
      <c r="COW3" s="40"/>
      <c r="COX3" s="40"/>
      <c r="COY3" s="40"/>
      <c r="COZ3" s="40"/>
      <c r="CPA3" s="40"/>
      <c r="CPB3" s="40"/>
      <c r="CPC3" s="40"/>
      <c r="CPD3" s="40"/>
      <c r="CPE3" s="40"/>
      <c r="CPF3" s="40"/>
      <c r="CPG3" s="40"/>
      <c r="CPH3" s="40"/>
      <c r="CPI3" s="40"/>
      <c r="CPJ3" s="40"/>
      <c r="CPK3" s="40"/>
      <c r="CPL3" s="40"/>
      <c r="CPM3" s="40"/>
      <c r="CPN3" s="40"/>
      <c r="CPO3" s="40"/>
      <c r="CPP3" s="40"/>
      <c r="CPQ3" s="40"/>
      <c r="CPR3" s="40"/>
      <c r="CPS3" s="40"/>
      <c r="CPT3" s="40"/>
      <c r="CPU3" s="40"/>
      <c r="CPV3" s="40"/>
      <c r="CPW3" s="40"/>
      <c r="CPX3" s="40"/>
      <c r="CPY3" s="40"/>
      <c r="CPZ3" s="40"/>
      <c r="CQA3" s="40"/>
      <c r="CQB3" s="40"/>
      <c r="CQC3" s="40"/>
      <c r="CQD3" s="40"/>
      <c r="CQE3" s="40"/>
      <c r="CQF3" s="40"/>
      <c r="CQG3" s="40"/>
      <c r="CQH3" s="40"/>
      <c r="CQI3" s="40"/>
      <c r="CQJ3" s="40"/>
      <c r="CQK3" s="40"/>
      <c r="CQL3" s="40"/>
      <c r="CQM3" s="40"/>
      <c r="CQN3" s="40"/>
      <c r="CQO3" s="40"/>
      <c r="CQP3" s="40"/>
      <c r="CQQ3" s="40"/>
      <c r="CQR3" s="40"/>
      <c r="CQS3" s="40"/>
      <c r="CQT3" s="40"/>
      <c r="CQU3" s="40"/>
      <c r="CQV3" s="40"/>
      <c r="CQW3" s="40"/>
      <c r="CQX3" s="40"/>
      <c r="CQY3" s="40"/>
      <c r="CQZ3" s="40"/>
      <c r="CRA3" s="40"/>
      <c r="CRB3" s="40"/>
      <c r="CRC3" s="40"/>
      <c r="CRD3" s="40"/>
      <c r="CRE3" s="40"/>
      <c r="CRF3" s="40"/>
      <c r="CRG3" s="40"/>
      <c r="CRH3" s="40"/>
      <c r="CRI3" s="40"/>
      <c r="CRJ3" s="40"/>
      <c r="CRK3" s="40"/>
      <c r="CRL3" s="40"/>
      <c r="CRM3" s="40"/>
      <c r="CRN3" s="40"/>
      <c r="CRO3" s="40"/>
      <c r="CRP3" s="40"/>
      <c r="CRQ3" s="40"/>
      <c r="CRR3" s="40"/>
      <c r="CRS3" s="40"/>
      <c r="CRT3" s="40"/>
      <c r="CRU3" s="40"/>
      <c r="CRV3" s="40"/>
      <c r="CRW3" s="40"/>
      <c r="CRX3" s="40"/>
      <c r="CRY3" s="40"/>
      <c r="CRZ3" s="40"/>
      <c r="CSA3" s="40"/>
      <c r="CSB3" s="40"/>
      <c r="CSC3" s="40"/>
      <c r="CSD3" s="40"/>
      <c r="CSE3" s="40"/>
      <c r="CSF3" s="40"/>
      <c r="CSG3" s="40"/>
      <c r="CSH3" s="40"/>
      <c r="CSI3" s="40"/>
      <c r="CSJ3" s="40"/>
      <c r="CSK3" s="40"/>
      <c r="CSL3" s="40"/>
      <c r="CSM3" s="40"/>
      <c r="CSN3" s="40"/>
      <c r="CSO3" s="40"/>
      <c r="CSP3" s="40"/>
      <c r="CSQ3" s="40"/>
      <c r="CSR3" s="40"/>
      <c r="CSS3" s="40"/>
      <c r="CST3" s="40"/>
      <c r="CSU3" s="40"/>
      <c r="CSV3" s="40"/>
      <c r="CSW3" s="40"/>
      <c r="CSX3" s="40"/>
      <c r="CSY3" s="40"/>
      <c r="CSZ3" s="40"/>
      <c r="CTA3" s="40"/>
      <c r="CTB3" s="40"/>
      <c r="CTC3" s="40"/>
      <c r="CTD3" s="40"/>
      <c r="CTE3" s="40"/>
      <c r="CTF3" s="40"/>
      <c r="CTG3" s="40"/>
      <c r="CTH3" s="40"/>
      <c r="CTI3" s="40"/>
      <c r="CTJ3" s="40"/>
      <c r="CTK3" s="40"/>
      <c r="CTL3" s="40"/>
      <c r="CTM3" s="40"/>
      <c r="CTN3" s="40"/>
      <c r="CTO3" s="40"/>
      <c r="CTP3" s="40"/>
      <c r="CTQ3" s="40"/>
      <c r="CTR3" s="40"/>
      <c r="CTS3" s="40"/>
      <c r="CTT3" s="40"/>
      <c r="CTU3" s="40"/>
      <c r="CTV3" s="40"/>
      <c r="CTW3" s="40"/>
      <c r="CTX3" s="40"/>
      <c r="CTY3" s="40"/>
      <c r="CTZ3" s="40"/>
      <c r="CUA3" s="40"/>
      <c r="CUB3" s="40"/>
      <c r="CUC3" s="40"/>
      <c r="CUD3" s="40"/>
      <c r="CUE3" s="40"/>
      <c r="CUF3" s="40"/>
      <c r="CUG3" s="40"/>
      <c r="CUH3" s="40"/>
      <c r="CUI3" s="40"/>
      <c r="CUJ3" s="40"/>
      <c r="CUK3" s="40"/>
      <c r="CUL3" s="40"/>
      <c r="CUM3" s="40"/>
      <c r="CUN3" s="40"/>
      <c r="CUO3" s="40"/>
      <c r="CUP3" s="40"/>
      <c r="CUQ3" s="40"/>
      <c r="CUR3" s="40"/>
      <c r="CUS3" s="40"/>
      <c r="CUT3" s="40"/>
      <c r="CUU3" s="40"/>
      <c r="CUV3" s="40"/>
      <c r="CUW3" s="40"/>
      <c r="CUX3" s="40"/>
      <c r="CUY3" s="40"/>
      <c r="CUZ3" s="40"/>
      <c r="CVA3" s="40"/>
      <c r="CVB3" s="40"/>
      <c r="CVC3" s="40"/>
      <c r="CVD3" s="40"/>
      <c r="CVE3" s="40"/>
      <c r="CVF3" s="40"/>
      <c r="CVG3" s="40"/>
      <c r="CVH3" s="40"/>
      <c r="CVI3" s="40"/>
      <c r="CVJ3" s="40"/>
      <c r="CVK3" s="40"/>
      <c r="CVL3" s="40"/>
      <c r="CVM3" s="40"/>
      <c r="CVN3" s="40"/>
      <c r="CVO3" s="40"/>
      <c r="CVP3" s="40"/>
      <c r="CVQ3" s="40"/>
      <c r="CVR3" s="40"/>
      <c r="CVS3" s="40"/>
      <c r="CVT3" s="40"/>
      <c r="CVU3" s="40"/>
      <c r="CVV3" s="40"/>
      <c r="CVW3" s="40"/>
      <c r="CVX3" s="40"/>
      <c r="CVY3" s="40"/>
      <c r="CVZ3" s="40"/>
      <c r="CWA3" s="40"/>
      <c r="CWB3" s="40"/>
      <c r="CWC3" s="40"/>
      <c r="CWD3" s="40"/>
      <c r="CWE3" s="40"/>
      <c r="CWF3" s="40"/>
      <c r="CWG3" s="40"/>
      <c r="CWH3" s="40"/>
      <c r="CWI3" s="40"/>
      <c r="CWJ3" s="40"/>
      <c r="CWK3" s="40"/>
      <c r="CWL3" s="40"/>
      <c r="CWM3" s="40"/>
      <c r="CWN3" s="40"/>
      <c r="CWO3" s="40"/>
      <c r="CWP3" s="40"/>
      <c r="CWQ3" s="40"/>
      <c r="CWR3" s="40"/>
      <c r="CWS3" s="40"/>
      <c r="CWT3" s="40"/>
      <c r="CWU3" s="40"/>
      <c r="CWV3" s="40"/>
      <c r="CWW3" s="40"/>
      <c r="CWX3" s="40"/>
      <c r="CWY3" s="40"/>
      <c r="CWZ3" s="40"/>
      <c r="CXA3" s="40"/>
      <c r="CXB3" s="40"/>
      <c r="CXC3" s="40"/>
      <c r="CXD3" s="40"/>
      <c r="CXE3" s="40"/>
      <c r="CXF3" s="40"/>
      <c r="CXG3" s="40"/>
      <c r="CXH3" s="40"/>
      <c r="CXI3" s="40"/>
      <c r="CXJ3" s="40"/>
      <c r="CXK3" s="40"/>
      <c r="CXL3" s="40"/>
      <c r="CXM3" s="40"/>
      <c r="CXN3" s="40"/>
      <c r="CXO3" s="40"/>
      <c r="CXP3" s="40"/>
      <c r="CXQ3" s="40"/>
      <c r="CXR3" s="40"/>
      <c r="CXS3" s="40"/>
      <c r="CXT3" s="40"/>
      <c r="CXU3" s="40"/>
      <c r="CXV3" s="40"/>
      <c r="CXW3" s="40"/>
      <c r="CXX3" s="40"/>
      <c r="CXY3" s="40"/>
      <c r="CXZ3" s="40"/>
      <c r="CYA3" s="40"/>
      <c r="CYB3" s="40"/>
      <c r="CYC3" s="40"/>
      <c r="CYD3" s="40"/>
      <c r="CYE3" s="40"/>
      <c r="CYF3" s="40"/>
      <c r="CYG3" s="40"/>
      <c r="CYH3" s="40"/>
      <c r="CYI3" s="40"/>
      <c r="CYJ3" s="40"/>
      <c r="CYK3" s="40"/>
      <c r="CYL3" s="40"/>
      <c r="CYM3" s="40"/>
      <c r="CYN3" s="40"/>
      <c r="CYO3" s="40"/>
      <c r="CYP3" s="40"/>
      <c r="CYQ3" s="40"/>
      <c r="CYR3" s="40"/>
      <c r="CYS3" s="40"/>
      <c r="CYT3" s="40"/>
      <c r="CYU3" s="40"/>
      <c r="CYV3" s="40"/>
      <c r="CYW3" s="40"/>
      <c r="CYX3" s="40"/>
      <c r="CYY3" s="40"/>
      <c r="CYZ3" s="40"/>
      <c r="CZA3" s="40"/>
      <c r="CZB3" s="40"/>
      <c r="CZC3" s="40"/>
      <c r="CZD3" s="40"/>
      <c r="CZE3" s="40"/>
      <c r="CZF3" s="40"/>
      <c r="CZG3" s="40"/>
      <c r="CZH3" s="40"/>
      <c r="CZI3" s="40"/>
      <c r="CZJ3" s="40"/>
      <c r="CZK3" s="40"/>
      <c r="CZL3" s="40"/>
      <c r="CZM3" s="40"/>
      <c r="CZN3" s="40"/>
      <c r="CZO3" s="40"/>
      <c r="CZP3" s="40"/>
      <c r="CZQ3" s="40"/>
      <c r="CZR3" s="40"/>
      <c r="CZS3" s="40"/>
      <c r="CZT3" s="40"/>
      <c r="CZU3" s="40"/>
      <c r="CZV3" s="40"/>
      <c r="CZW3" s="40"/>
      <c r="CZX3" s="40"/>
      <c r="CZY3" s="40"/>
      <c r="CZZ3" s="40"/>
      <c r="DAA3" s="40"/>
      <c r="DAB3" s="40"/>
      <c r="DAC3" s="40"/>
      <c r="DAD3" s="40"/>
      <c r="DAE3" s="40"/>
      <c r="DAF3" s="40"/>
      <c r="DAG3" s="40"/>
      <c r="DAH3" s="40"/>
      <c r="DAI3" s="40"/>
      <c r="DAJ3" s="40"/>
      <c r="DAK3" s="40"/>
      <c r="DAL3" s="40"/>
      <c r="DAM3" s="40"/>
      <c r="DAN3" s="40"/>
      <c r="DAO3" s="40"/>
      <c r="DAP3" s="40"/>
      <c r="DAQ3" s="40"/>
      <c r="DAR3" s="40"/>
      <c r="DAS3" s="40"/>
      <c r="DAT3" s="40"/>
      <c r="DAU3" s="40"/>
      <c r="DAV3" s="40"/>
      <c r="DAW3" s="40"/>
      <c r="DAX3" s="40"/>
      <c r="DAY3" s="40"/>
      <c r="DAZ3" s="40"/>
      <c r="DBA3" s="40"/>
      <c r="DBB3" s="40"/>
      <c r="DBC3" s="40"/>
      <c r="DBD3" s="40"/>
      <c r="DBE3" s="40"/>
      <c r="DBF3" s="40"/>
      <c r="DBG3" s="40"/>
      <c r="DBH3" s="40"/>
      <c r="DBI3" s="40"/>
      <c r="DBJ3" s="40"/>
      <c r="DBK3" s="40"/>
      <c r="DBL3" s="40"/>
      <c r="DBM3" s="40"/>
      <c r="DBN3" s="40"/>
      <c r="DBO3" s="40"/>
      <c r="DBP3" s="40"/>
      <c r="DBQ3" s="40"/>
      <c r="DBR3" s="40"/>
      <c r="DBS3" s="40"/>
      <c r="DBT3" s="40"/>
      <c r="DBU3" s="40"/>
      <c r="DBV3" s="40"/>
      <c r="DBW3" s="40"/>
      <c r="DBX3" s="40"/>
      <c r="DBY3" s="40"/>
      <c r="DBZ3" s="40"/>
      <c r="DCA3" s="40"/>
      <c r="DCB3" s="40"/>
      <c r="DCC3" s="40"/>
      <c r="DCD3" s="40"/>
      <c r="DCE3" s="40"/>
      <c r="DCF3" s="40"/>
      <c r="DCG3" s="40"/>
      <c r="DCH3" s="40"/>
      <c r="DCI3" s="40"/>
      <c r="DCJ3" s="40"/>
      <c r="DCK3" s="40"/>
      <c r="DCL3" s="40"/>
      <c r="DCM3" s="40"/>
      <c r="DCN3" s="40"/>
      <c r="DCO3" s="40"/>
      <c r="DCP3" s="40"/>
      <c r="DCQ3" s="40"/>
      <c r="DCR3" s="40"/>
      <c r="DCS3" s="40"/>
      <c r="DCT3" s="40"/>
      <c r="DCU3" s="40"/>
      <c r="DCV3" s="40"/>
      <c r="DCW3" s="40"/>
      <c r="DCX3" s="40"/>
      <c r="DCY3" s="40"/>
      <c r="DCZ3" s="40"/>
      <c r="DDA3" s="40"/>
      <c r="DDB3" s="40"/>
      <c r="DDC3" s="40"/>
      <c r="DDD3" s="40"/>
      <c r="DDE3" s="40"/>
      <c r="DDF3" s="40"/>
      <c r="DDG3" s="40"/>
      <c r="DDH3" s="40"/>
      <c r="DDI3" s="40"/>
      <c r="DDJ3" s="40"/>
      <c r="DDK3" s="40"/>
      <c r="DDL3" s="40"/>
      <c r="DDM3" s="40"/>
      <c r="DDN3" s="40"/>
      <c r="DDO3" s="40"/>
      <c r="DDP3" s="40"/>
      <c r="DDQ3" s="40"/>
      <c r="DDR3" s="40"/>
      <c r="DDS3" s="40"/>
      <c r="DDT3" s="40"/>
      <c r="DDU3" s="40"/>
      <c r="DDV3" s="40"/>
      <c r="DDW3" s="40"/>
      <c r="DDX3" s="40"/>
      <c r="DDY3" s="40"/>
      <c r="DDZ3" s="40"/>
      <c r="DEA3" s="40"/>
      <c r="DEB3" s="40"/>
      <c r="DEC3" s="40"/>
      <c r="DED3" s="40"/>
      <c r="DEE3" s="40"/>
      <c r="DEF3" s="40"/>
      <c r="DEG3" s="40"/>
      <c r="DEH3" s="40"/>
      <c r="DEI3" s="40"/>
      <c r="DEJ3" s="40"/>
      <c r="DEK3" s="40"/>
      <c r="DEL3" s="40"/>
      <c r="DEM3" s="40"/>
      <c r="DEN3" s="40"/>
      <c r="DEO3" s="40"/>
      <c r="DEP3" s="40"/>
      <c r="DEQ3" s="40"/>
      <c r="DER3" s="40"/>
      <c r="DES3" s="40"/>
      <c r="DET3" s="40"/>
      <c r="DEU3" s="40"/>
      <c r="DEV3" s="40"/>
      <c r="DEW3" s="40"/>
      <c r="DEX3" s="40"/>
      <c r="DEY3" s="40"/>
      <c r="DEZ3" s="40"/>
      <c r="DFA3" s="40"/>
      <c r="DFB3" s="40"/>
      <c r="DFC3" s="40"/>
      <c r="DFD3" s="40"/>
      <c r="DFE3" s="40"/>
      <c r="DFF3" s="40"/>
      <c r="DFG3" s="40"/>
      <c r="DFH3" s="40"/>
      <c r="DFI3" s="40"/>
      <c r="DFJ3" s="40"/>
      <c r="DFK3" s="40"/>
      <c r="DFL3" s="40"/>
      <c r="DFM3" s="40"/>
      <c r="DFN3" s="40"/>
      <c r="DFO3" s="40"/>
      <c r="DFP3" s="40"/>
      <c r="DFQ3" s="40"/>
      <c r="DFR3" s="40"/>
      <c r="DFS3" s="40"/>
      <c r="DFT3" s="40"/>
      <c r="DFU3" s="40"/>
      <c r="DFV3" s="40"/>
      <c r="DFW3" s="40"/>
      <c r="DFX3" s="40"/>
      <c r="DFY3" s="40"/>
      <c r="DFZ3" s="40"/>
      <c r="DGA3" s="40"/>
      <c r="DGB3" s="40"/>
      <c r="DGC3" s="40"/>
      <c r="DGD3" s="40"/>
      <c r="DGE3" s="40"/>
      <c r="DGF3" s="40"/>
      <c r="DGG3" s="40"/>
      <c r="DGH3" s="40"/>
      <c r="DGI3" s="40"/>
      <c r="DGJ3" s="40"/>
      <c r="DGK3" s="40"/>
      <c r="DGL3" s="40"/>
      <c r="DGM3" s="40"/>
      <c r="DGN3" s="40"/>
      <c r="DGO3" s="40"/>
      <c r="DGP3" s="40"/>
      <c r="DGQ3" s="40"/>
      <c r="DGR3" s="40"/>
      <c r="DGS3" s="40"/>
      <c r="DGT3" s="40"/>
      <c r="DGU3" s="40"/>
      <c r="DGV3" s="40"/>
      <c r="DGW3" s="40"/>
      <c r="DGX3" s="40"/>
      <c r="DGY3" s="40"/>
      <c r="DGZ3" s="40"/>
      <c r="DHA3" s="40"/>
      <c r="DHB3" s="40"/>
      <c r="DHC3" s="40"/>
      <c r="DHD3" s="40"/>
      <c r="DHE3" s="40"/>
      <c r="DHF3" s="40"/>
      <c r="DHG3" s="40"/>
      <c r="DHH3" s="40"/>
      <c r="DHI3" s="40"/>
      <c r="DHJ3" s="40"/>
      <c r="DHK3" s="40"/>
      <c r="DHL3" s="40"/>
      <c r="DHM3" s="40"/>
      <c r="DHN3" s="40"/>
      <c r="DHO3" s="40"/>
      <c r="DHP3" s="40"/>
      <c r="DHQ3" s="40"/>
      <c r="DHR3" s="40"/>
      <c r="DHS3" s="40"/>
      <c r="DHT3" s="40"/>
      <c r="DHU3" s="40"/>
      <c r="DHV3" s="40"/>
      <c r="DHW3" s="40"/>
      <c r="DHX3" s="40"/>
      <c r="DHY3" s="40"/>
      <c r="DHZ3" s="40"/>
      <c r="DIA3" s="40"/>
      <c r="DIB3" s="40"/>
      <c r="DIC3" s="40"/>
      <c r="DID3" s="40"/>
      <c r="DIE3" s="40"/>
      <c r="DIF3" s="40"/>
      <c r="DIG3" s="40"/>
      <c r="DIH3" s="40"/>
      <c r="DII3" s="40"/>
      <c r="DIJ3" s="40"/>
      <c r="DIK3" s="40"/>
      <c r="DIL3" s="40"/>
      <c r="DIM3" s="40"/>
      <c r="DIN3" s="40"/>
      <c r="DIO3" s="40"/>
      <c r="DIP3" s="40"/>
      <c r="DIQ3" s="40"/>
      <c r="DIR3" s="40"/>
      <c r="DIS3" s="40"/>
      <c r="DIT3" s="40"/>
      <c r="DIU3" s="40"/>
      <c r="DIV3" s="40"/>
      <c r="DIW3" s="40"/>
      <c r="DIX3" s="40"/>
      <c r="DIY3" s="40"/>
      <c r="DIZ3" s="40"/>
      <c r="DJA3" s="40"/>
      <c r="DJB3" s="40"/>
      <c r="DJC3" s="40"/>
      <c r="DJD3" s="40"/>
      <c r="DJE3" s="40"/>
      <c r="DJF3" s="40"/>
      <c r="DJG3" s="40"/>
      <c r="DJH3" s="40"/>
      <c r="DJI3" s="40"/>
      <c r="DJJ3" s="40"/>
      <c r="DJK3" s="40"/>
      <c r="DJL3" s="40"/>
      <c r="DJM3" s="40"/>
      <c r="DJN3" s="40"/>
      <c r="DJO3" s="40"/>
      <c r="DJP3" s="40"/>
      <c r="DJQ3" s="40"/>
      <c r="DJR3" s="40"/>
      <c r="DJS3" s="40"/>
      <c r="DJT3" s="40"/>
      <c r="DJU3" s="40"/>
      <c r="DJV3" s="40"/>
      <c r="DJW3" s="40"/>
      <c r="DJX3" s="40"/>
      <c r="DJY3" s="40"/>
      <c r="DJZ3" s="40"/>
      <c r="DKA3" s="40"/>
      <c r="DKB3" s="40"/>
      <c r="DKC3" s="40"/>
      <c r="DKD3" s="40"/>
      <c r="DKE3" s="40"/>
      <c r="DKF3" s="40"/>
      <c r="DKG3" s="40"/>
      <c r="DKH3" s="40"/>
      <c r="DKI3" s="40"/>
      <c r="DKJ3" s="40"/>
      <c r="DKK3" s="40"/>
      <c r="DKL3" s="40"/>
      <c r="DKM3" s="40"/>
      <c r="DKN3" s="40"/>
      <c r="DKO3" s="40"/>
      <c r="DKP3" s="40"/>
      <c r="DKQ3" s="40"/>
      <c r="DKR3" s="40"/>
      <c r="DKS3" s="40"/>
      <c r="DKT3" s="40"/>
      <c r="DKU3" s="40"/>
      <c r="DKV3" s="40"/>
      <c r="DKW3" s="40"/>
      <c r="DKX3" s="40"/>
      <c r="DKY3" s="40"/>
      <c r="DKZ3" s="40"/>
      <c r="DLA3" s="40"/>
      <c r="DLB3" s="40"/>
      <c r="DLC3" s="40"/>
      <c r="DLD3" s="40"/>
      <c r="DLE3" s="40"/>
      <c r="DLF3" s="40"/>
      <c r="DLG3" s="40"/>
      <c r="DLH3" s="40"/>
      <c r="DLI3" s="40"/>
      <c r="DLJ3" s="40"/>
      <c r="DLK3" s="40"/>
      <c r="DLL3" s="40"/>
      <c r="DLM3" s="40"/>
      <c r="DLN3" s="40"/>
      <c r="DLO3" s="40"/>
      <c r="DLP3" s="40"/>
      <c r="DLQ3" s="40"/>
      <c r="DLR3" s="40"/>
      <c r="DLS3" s="40"/>
      <c r="DLT3" s="40"/>
      <c r="DLU3" s="40"/>
      <c r="DLV3" s="40"/>
      <c r="DLW3" s="40"/>
      <c r="DLX3" s="40"/>
      <c r="DLY3" s="40"/>
      <c r="DLZ3" s="40"/>
      <c r="DMA3" s="40"/>
      <c r="DMB3" s="40"/>
      <c r="DMC3" s="40"/>
      <c r="DMD3" s="40"/>
      <c r="DME3" s="40"/>
      <c r="DMF3" s="40"/>
      <c r="DMG3" s="40"/>
      <c r="DMH3" s="40"/>
      <c r="DMI3" s="40"/>
      <c r="DMJ3" s="40"/>
      <c r="DMK3" s="40"/>
      <c r="DML3" s="40"/>
      <c r="DMM3" s="40"/>
      <c r="DMN3" s="40"/>
      <c r="DMO3" s="40"/>
      <c r="DMP3" s="40"/>
      <c r="DMQ3" s="40"/>
      <c r="DMR3" s="40"/>
      <c r="DMS3" s="40"/>
      <c r="DMT3" s="40"/>
      <c r="DMU3" s="40"/>
      <c r="DMV3" s="40"/>
      <c r="DMW3" s="40"/>
      <c r="DMX3" s="40"/>
      <c r="DMY3" s="40"/>
      <c r="DMZ3" s="40"/>
      <c r="DNA3" s="40"/>
      <c r="DNB3" s="40"/>
      <c r="DNC3" s="40"/>
      <c r="DND3" s="40"/>
      <c r="DNE3" s="40"/>
      <c r="DNF3" s="40"/>
      <c r="DNG3" s="40"/>
      <c r="DNH3" s="40"/>
      <c r="DNI3" s="40"/>
      <c r="DNJ3" s="40"/>
      <c r="DNK3" s="40"/>
      <c r="DNL3" s="40"/>
      <c r="DNM3" s="40"/>
      <c r="DNN3" s="40"/>
      <c r="DNO3" s="40"/>
      <c r="DNP3" s="40"/>
      <c r="DNQ3" s="40"/>
      <c r="DNR3" s="40"/>
      <c r="DNS3" s="40"/>
      <c r="DNT3" s="40"/>
      <c r="DNU3" s="40"/>
      <c r="DNV3" s="40"/>
      <c r="DNW3" s="40"/>
      <c r="DNX3" s="40"/>
      <c r="DNY3" s="40"/>
      <c r="DNZ3" s="40"/>
      <c r="DOA3" s="40"/>
      <c r="DOB3" s="40"/>
      <c r="DOC3" s="40"/>
      <c r="DOD3" s="40"/>
      <c r="DOE3" s="40"/>
      <c r="DOF3" s="40"/>
      <c r="DOG3" s="40"/>
      <c r="DOH3" s="40"/>
      <c r="DOI3" s="40"/>
      <c r="DOJ3" s="40"/>
      <c r="DOK3" s="40"/>
      <c r="DOL3" s="40"/>
      <c r="DOM3" s="40"/>
      <c r="DON3" s="40"/>
      <c r="DOO3" s="40"/>
      <c r="DOP3" s="40"/>
      <c r="DOQ3" s="40"/>
      <c r="DOR3" s="40"/>
      <c r="DOS3" s="40"/>
      <c r="DOT3" s="40"/>
      <c r="DOU3" s="40"/>
      <c r="DOV3" s="40"/>
      <c r="DOW3" s="40"/>
      <c r="DOX3" s="40"/>
      <c r="DOY3" s="40"/>
      <c r="DOZ3" s="40"/>
      <c r="DPA3" s="40"/>
      <c r="DPB3" s="40"/>
      <c r="DPC3" s="40"/>
      <c r="DPD3" s="40"/>
      <c r="DPE3" s="40"/>
      <c r="DPF3" s="40"/>
      <c r="DPG3" s="40"/>
      <c r="DPH3" s="40"/>
      <c r="DPI3" s="40"/>
      <c r="DPJ3" s="40"/>
      <c r="DPK3" s="40"/>
      <c r="DPL3" s="40"/>
      <c r="DPM3" s="40"/>
      <c r="DPN3" s="40"/>
      <c r="DPO3" s="40"/>
      <c r="DPP3" s="40"/>
      <c r="DPQ3" s="40"/>
      <c r="DPR3" s="40"/>
      <c r="DPS3" s="40"/>
      <c r="DPT3" s="40"/>
      <c r="DPU3" s="40"/>
      <c r="DPV3" s="40"/>
      <c r="DPW3" s="40"/>
      <c r="DPX3" s="40"/>
      <c r="DPY3" s="40"/>
      <c r="DPZ3" s="40"/>
      <c r="DQA3" s="40"/>
      <c r="DQB3" s="40"/>
      <c r="DQC3" s="40"/>
      <c r="DQD3" s="40"/>
      <c r="DQE3" s="40"/>
      <c r="DQF3" s="40"/>
      <c r="DQG3" s="40"/>
      <c r="DQH3" s="40"/>
      <c r="DQI3" s="40"/>
      <c r="DQJ3" s="40"/>
      <c r="DQK3" s="40"/>
      <c r="DQL3" s="40"/>
      <c r="DQM3" s="40"/>
      <c r="DQN3" s="40"/>
      <c r="DQO3" s="40"/>
      <c r="DQP3" s="40"/>
      <c r="DQQ3" s="40"/>
      <c r="DQR3" s="40"/>
      <c r="DQS3" s="40"/>
      <c r="DQT3" s="40"/>
      <c r="DQU3" s="40"/>
      <c r="DQV3" s="40"/>
      <c r="DQW3" s="40"/>
      <c r="DQX3" s="40"/>
      <c r="DQY3" s="40"/>
      <c r="DQZ3" s="40"/>
      <c r="DRA3" s="40"/>
      <c r="DRB3" s="40"/>
      <c r="DRC3" s="40"/>
      <c r="DRD3" s="40"/>
      <c r="DRE3" s="40"/>
      <c r="DRF3" s="40"/>
      <c r="DRG3" s="40"/>
      <c r="DRH3" s="40"/>
      <c r="DRI3" s="40"/>
      <c r="DRJ3" s="40"/>
      <c r="DRK3" s="40"/>
      <c r="DRL3" s="40"/>
      <c r="DRM3" s="40"/>
      <c r="DRN3" s="40"/>
      <c r="DRO3" s="40"/>
      <c r="DRP3" s="40"/>
      <c r="DRQ3" s="40"/>
      <c r="DRR3" s="40"/>
      <c r="DRS3" s="40"/>
      <c r="DRT3" s="40"/>
      <c r="DRU3" s="40"/>
      <c r="DRV3" s="40"/>
      <c r="DRW3" s="40"/>
      <c r="DRX3" s="40"/>
      <c r="DRY3" s="40"/>
      <c r="DRZ3" s="40"/>
      <c r="DSA3" s="40"/>
      <c r="DSB3" s="40"/>
      <c r="DSC3" s="40"/>
      <c r="DSD3" s="40"/>
      <c r="DSE3" s="40"/>
      <c r="DSF3" s="40"/>
      <c r="DSG3" s="40"/>
      <c r="DSH3" s="40"/>
      <c r="DSI3" s="40"/>
      <c r="DSJ3" s="40"/>
      <c r="DSK3" s="40"/>
      <c r="DSL3" s="40"/>
      <c r="DSM3" s="40"/>
      <c r="DSN3" s="40"/>
      <c r="DSO3" s="40"/>
      <c r="DSP3" s="40"/>
      <c r="DSQ3" s="40"/>
      <c r="DSR3" s="40"/>
      <c r="DSS3" s="40"/>
      <c r="DST3" s="40"/>
      <c r="DSU3" s="40"/>
      <c r="DSV3" s="40"/>
      <c r="DSW3" s="40"/>
      <c r="DSX3" s="40"/>
      <c r="DSY3" s="40"/>
      <c r="DSZ3" s="40"/>
      <c r="DTA3" s="40"/>
      <c r="DTB3" s="40"/>
      <c r="DTC3" s="40"/>
      <c r="DTD3" s="40"/>
      <c r="DTE3" s="40"/>
      <c r="DTF3" s="40"/>
      <c r="DTG3" s="40"/>
      <c r="DTH3" s="40"/>
      <c r="DTI3" s="40"/>
      <c r="DTJ3" s="40"/>
      <c r="DTK3" s="40"/>
      <c r="DTL3" s="40"/>
      <c r="DTM3" s="40"/>
      <c r="DTN3" s="40"/>
      <c r="DTO3" s="40"/>
      <c r="DTP3" s="40"/>
      <c r="DTQ3" s="40"/>
      <c r="DTR3" s="40"/>
      <c r="DTS3" s="40"/>
      <c r="DTT3" s="40"/>
      <c r="DTU3" s="40"/>
      <c r="DTV3" s="40"/>
      <c r="DTW3" s="40"/>
      <c r="DTX3" s="40"/>
      <c r="DTY3" s="40"/>
      <c r="DTZ3" s="40"/>
      <c r="DUA3" s="40"/>
      <c r="DUB3" s="40"/>
      <c r="DUC3" s="40"/>
      <c r="DUD3" s="40"/>
      <c r="DUE3" s="40"/>
      <c r="DUF3" s="40"/>
      <c r="DUG3" s="40"/>
      <c r="DUH3" s="40"/>
      <c r="DUI3" s="40"/>
      <c r="DUJ3" s="40"/>
      <c r="DUK3" s="40"/>
      <c r="DUL3" s="40"/>
      <c r="DUM3" s="40"/>
      <c r="DUN3" s="40"/>
      <c r="DUO3" s="40"/>
      <c r="DUP3" s="40"/>
      <c r="DUQ3" s="40"/>
      <c r="DUR3" s="40"/>
      <c r="DUS3" s="40"/>
      <c r="DUT3" s="40"/>
      <c r="DUU3" s="40"/>
      <c r="DUV3" s="40"/>
      <c r="DUW3" s="40"/>
      <c r="DUX3" s="40"/>
      <c r="DUY3" s="40"/>
      <c r="DUZ3" s="40"/>
      <c r="DVA3" s="40"/>
      <c r="DVB3" s="40"/>
      <c r="DVC3" s="40"/>
      <c r="DVD3" s="40"/>
      <c r="DVE3" s="40"/>
      <c r="DVF3" s="40"/>
      <c r="DVG3" s="40"/>
      <c r="DVH3" s="40"/>
      <c r="DVI3" s="40"/>
      <c r="DVJ3" s="40"/>
      <c r="DVK3" s="40"/>
      <c r="DVL3" s="40"/>
      <c r="DVM3" s="40"/>
      <c r="DVN3" s="40"/>
      <c r="DVO3" s="40"/>
      <c r="DVP3" s="40"/>
      <c r="DVQ3" s="40"/>
      <c r="DVR3" s="40"/>
      <c r="DVS3" s="40"/>
      <c r="DVT3" s="40"/>
      <c r="DVU3" s="40"/>
      <c r="DVV3" s="40"/>
      <c r="DVW3" s="40"/>
      <c r="DVX3" s="40"/>
      <c r="DVY3" s="40"/>
      <c r="DVZ3" s="40"/>
      <c r="DWA3" s="40"/>
      <c r="DWB3" s="40"/>
      <c r="DWC3" s="40"/>
      <c r="DWD3" s="40"/>
      <c r="DWE3" s="40"/>
      <c r="DWF3" s="40"/>
      <c r="DWG3" s="40"/>
      <c r="DWH3" s="40"/>
      <c r="DWI3" s="40"/>
      <c r="DWJ3" s="40"/>
      <c r="DWK3" s="40"/>
      <c r="DWL3" s="40"/>
      <c r="DWM3" s="40"/>
      <c r="DWN3" s="40"/>
      <c r="DWO3" s="40"/>
      <c r="DWP3" s="40"/>
      <c r="DWQ3" s="40"/>
      <c r="DWR3" s="40"/>
      <c r="DWS3" s="40"/>
      <c r="DWT3" s="40"/>
      <c r="DWU3" s="40"/>
      <c r="DWV3" s="40"/>
      <c r="DWW3" s="40"/>
      <c r="DWX3" s="40"/>
      <c r="DWY3" s="40"/>
      <c r="DWZ3" s="40"/>
      <c r="DXA3" s="40"/>
      <c r="DXB3" s="40"/>
      <c r="DXC3" s="40"/>
      <c r="DXD3" s="40"/>
      <c r="DXE3" s="40"/>
      <c r="DXF3" s="40"/>
      <c r="DXG3" s="40"/>
      <c r="DXH3" s="40"/>
      <c r="DXI3" s="40"/>
      <c r="DXJ3" s="40"/>
      <c r="DXK3" s="40"/>
      <c r="DXL3" s="40"/>
      <c r="DXM3" s="40"/>
      <c r="DXN3" s="40"/>
      <c r="DXO3" s="40"/>
      <c r="DXP3" s="40"/>
      <c r="DXQ3" s="40"/>
      <c r="DXR3" s="40"/>
      <c r="DXS3" s="40"/>
      <c r="DXT3" s="40"/>
      <c r="DXU3" s="40"/>
      <c r="DXV3" s="40"/>
      <c r="DXW3" s="40"/>
      <c r="DXX3" s="40"/>
      <c r="DXY3" s="40"/>
      <c r="DXZ3" s="40"/>
      <c r="DYA3" s="40"/>
      <c r="DYB3" s="40"/>
      <c r="DYC3" s="40"/>
      <c r="DYD3" s="40"/>
      <c r="DYE3" s="40"/>
      <c r="DYF3" s="40"/>
      <c r="DYG3" s="40"/>
      <c r="DYH3" s="40"/>
      <c r="DYI3" s="40"/>
      <c r="DYJ3" s="40"/>
      <c r="DYK3" s="40"/>
      <c r="DYL3" s="40"/>
      <c r="DYM3" s="40"/>
      <c r="DYN3" s="40"/>
      <c r="DYO3" s="40"/>
      <c r="DYP3" s="40"/>
      <c r="DYQ3" s="40"/>
      <c r="DYR3" s="40"/>
      <c r="DYS3" s="40"/>
      <c r="DYT3" s="40"/>
      <c r="DYU3" s="40"/>
      <c r="DYV3" s="40"/>
      <c r="DYW3" s="40"/>
      <c r="DYX3" s="40"/>
      <c r="DYY3" s="40"/>
      <c r="DYZ3" s="40"/>
      <c r="DZA3" s="40"/>
      <c r="DZB3" s="40"/>
      <c r="DZC3" s="40"/>
      <c r="DZD3" s="40"/>
      <c r="DZE3" s="40"/>
      <c r="DZF3" s="40"/>
      <c r="DZG3" s="40"/>
      <c r="DZH3" s="40"/>
      <c r="DZI3" s="40"/>
      <c r="DZJ3" s="40"/>
      <c r="DZK3" s="40"/>
      <c r="DZL3" s="40"/>
      <c r="DZM3" s="40"/>
      <c r="DZN3" s="40"/>
      <c r="DZO3" s="40"/>
      <c r="DZP3" s="40"/>
      <c r="DZQ3" s="40"/>
      <c r="DZR3" s="40"/>
      <c r="DZS3" s="40"/>
      <c r="DZT3" s="40"/>
      <c r="DZU3" s="40"/>
      <c r="DZV3" s="40"/>
      <c r="DZW3" s="40"/>
      <c r="DZX3" s="40"/>
      <c r="DZY3" s="40"/>
      <c r="DZZ3" s="40"/>
      <c r="EAA3" s="40"/>
      <c r="EAB3" s="40"/>
      <c r="EAC3" s="40"/>
      <c r="EAD3" s="40"/>
      <c r="EAE3" s="40"/>
      <c r="EAF3" s="40"/>
      <c r="EAG3" s="40"/>
      <c r="EAH3" s="40"/>
      <c r="EAI3" s="40"/>
      <c r="EAJ3" s="40"/>
      <c r="EAK3" s="40"/>
      <c r="EAL3" s="40"/>
      <c r="EAM3" s="40"/>
      <c r="EAN3" s="40"/>
      <c r="EAO3" s="40"/>
      <c r="EAP3" s="40"/>
      <c r="EAQ3" s="40"/>
      <c r="EAR3" s="40"/>
      <c r="EAS3" s="40"/>
      <c r="EAT3" s="40"/>
      <c r="EAU3" s="40"/>
      <c r="EAV3" s="40"/>
      <c r="EAW3" s="40"/>
      <c r="EAX3" s="40"/>
      <c r="EAY3" s="40"/>
      <c r="EAZ3" s="40"/>
      <c r="EBA3" s="40"/>
      <c r="EBB3" s="40"/>
      <c r="EBC3" s="40"/>
      <c r="EBD3" s="40"/>
      <c r="EBE3" s="40"/>
      <c r="EBF3" s="40"/>
      <c r="EBG3" s="40"/>
      <c r="EBH3" s="40"/>
      <c r="EBI3" s="40"/>
      <c r="EBJ3" s="40"/>
      <c r="EBK3" s="40"/>
      <c r="EBL3" s="40"/>
      <c r="EBM3" s="40"/>
      <c r="EBN3" s="40"/>
      <c r="EBO3" s="40"/>
      <c r="EBP3" s="40"/>
      <c r="EBQ3" s="40"/>
      <c r="EBR3" s="40"/>
      <c r="EBS3" s="40"/>
      <c r="EBT3" s="40"/>
      <c r="EBU3" s="40"/>
      <c r="EBV3" s="40"/>
      <c r="EBW3" s="40"/>
      <c r="EBX3" s="40"/>
      <c r="EBY3" s="40"/>
      <c r="EBZ3" s="40"/>
      <c r="ECA3" s="40"/>
      <c r="ECB3" s="40"/>
      <c r="ECC3" s="40"/>
      <c r="ECD3" s="40"/>
      <c r="ECE3" s="40"/>
      <c r="ECF3" s="40"/>
      <c r="ECG3" s="40"/>
      <c r="ECH3" s="40"/>
      <c r="ECI3" s="40"/>
      <c r="ECJ3" s="40"/>
      <c r="ECK3" s="40"/>
      <c r="ECL3" s="40"/>
      <c r="ECM3" s="40"/>
      <c r="ECN3" s="40"/>
      <c r="ECO3" s="40"/>
      <c r="ECP3" s="40"/>
      <c r="ECQ3" s="40"/>
      <c r="ECR3" s="40"/>
      <c r="ECS3" s="40"/>
      <c r="ECT3" s="40"/>
      <c r="ECU3" s="40"/>
      <c r="ECV3" s="40"/>
      <c r="ECW3" s="40"/>
      <c r="ECX3" s="40"/>
      <c r="ECY3" s="40"/>
      <c r="ECZ3" s="40"/>
      <c r="EDA3" s="40"/>
      <c r="EDB3" s="40"/>
      <c r="EDC3" s="40"/>
      <c r="EDD3" s="40"/>
      <c r="EDE3" s="40"/>
      <c r="EDF3" s="40"/>
      <c r="EDG3" s="40"/>
      <c r="EDH3" s="40"/>
      <c r="EDI3" s="40"/>
      <c r="EDJ3" s="40"/>
      <c r="EDK3" s="40"/>
      <c r="EDL3" s="40"/>
      <c r="EDM3" s="40"/>
      <c r="EDN3" s="40"/>
      <c r="EDO3" s="40"/>
      <c r="EDP3" s="40"/>
      <c r="EDQ3" s="40"/>
      <c r="EDR3" s="40"/>
      <c r="EDS3" s="40"/>
      <c r="EDT3" s="40"/>
      <c r="EDU3" s="40"/>
      <c r="EDV3" s="40"/>
      <c r="EDW3" s="40"/>
      <c r="EDX3" s="40"/>
      <c r="EDY3" s="40"/>
      <c r="EDZ3" s="40"/>
      <c r="EEA3" s="40"/>
      <c r="EEB3" s="40"/>
      <c r="EEC3" s="40"/>
      <c r="EED3" s="40"/>
      <c r="EEE3" s="40"/>
      <c r="EEF3" s="40"/>
      <c r="EEG3" s="40"/>
      <c r="EEH3" s="40"/>
      <c r="EEI3" s="40"/>
      <c r="EEJ3" s="40"/>
      <c r="EEK3" s="40"/>
      <c r="EEL3" s="40"/>
      <c r="EEM3" s="40"/>
      <c r="EEN3" s="40"/>
      <c r="EEO3" s="40"/>
      <c r="EEP3" s="40"/>
      <c r="EEQ3" s="40"/>
      <c r="EER3" s="40"/>
      <c r="EES3" s="40"/>
      <c r="EET3" s="40"/>
      <c r="EEU3" s="40"/>
      <c r="EEV3" s="40"/>
      <c r="EEW3" s="40"/>
      <c r="EEX3" s="40"/>
      <c r="EEY3" s="40"/>
      <c r="EEZ3" s="40"/>
      <c r="EFA3" s="40"/>
      <c r="EFB3" s="40"/>
      <c r="EFC3" s="40"/>
      <c r="EFD3" s="40"/>
      <c r="EFE3" s="40"/>
      <c r="EFF3" s="40"/>
      <c r="EFG3" s="40"/>
      <c r="EFH3" s="40"/>
      <c r="EFI3" s="40"/>
      <c r="EFJ3" s="40"/>
      <c r="EFK3" s="40"/>
      <c r="EFL3" s="40"/>
      <c r="EFM3" s="40"/>
      <c r="EFN3" s="40"/>
      <c r="EFO3" s="40"/>
      <c r="EFP3" s="40"/>
      <c r="EFQ3" s="40"/>
      <c r="EFR3" s="40"/>
      <c r="EFS3" s="40"/>
      <c r="EFT3" s="40"/>
      <c r="EFU3" s="40"/>
      <c r="EFV3" s="40"/>
      <c r="EFW3" s="40"/>
      <c r="EFX3" s="40"/>
      <c r="EFY3" s="40"/>
      <c r="EFZ3" s="40"/>
      <c r="EGA3" s="40"/>
      <c r="EGB3" s="40"/>
      <c r="EGC3" s="40"/>
      <c r="EGD3" s="40"/>
      <c r="EGE3" s="40"/>
      <c r="EGF3" s="40"/>
      <c r="EGG3" s="40"/>
      <c r="EGH3" s="40"/>
      <c r="EGI3" s="40"/>
      <c r="EGJ3" s="40"/>
      <c r="EGK3" s="40"/>
      <c r="EGL3" s="40"/>
      <c r="EGM3" s="40"/>
      <c r="EGN3" s="40"/>
      <c r="EGO3" s="40"/>
      <c r="EGP3" s="40"/>
      <c r="EGQ3" s="40"/>
      <c r="EGR3" s="40"/>
      <c r="EGS3" s="40"/>
      <c r="EGT3" s="40"/>
      <c r="EGU3" s="40"/>
      <c r="EGV3" s="40"/>
      <c r="EGW3" s="40"/>
      <c r="EGX3" s="40"/>
      <c r="EGY3" s="40"/>
      <c r="EGZ3" s="40"/>
      <c r="EHA3" s="40"/>
      <c r="EHB3" s="40"/>
      <c r="EHC3" s="40"/>
      <c r="EHD3" s="40"/>
      <c r="EHE3" s="40"/>
      <c r="EHF3" s="40"/>
      <c r="EHG3" s="40"/>
      <c r="EHH3" s="40"/>
      <c r="EHI3" s="40"/>
      <c r="EHJ3" s="40"/>
      <c r="EHK3" s="40"/>
      <c r="EHL3" s="40"/>
      <c r="EHM3" s="40"/>
      <c r="EHN3" s="40"/>
      <c r="EHO3" s="40"/>
      <c r="EHP3" s="40"/>
      <c r="EHQ3" s="40"/>
      <c r="EHR3" s="40"/>
      <c r="EHS3" s="40"/>
      <c r="EHT3" s="40"/>
      <c r="EHU3" s="40"/>
      <c r="EHV3" s="40"/>
      <c r="EHW3" s="40"/>
      <c r="EHX3" s="40"/>
      <c r="EHY3" s="40"/>
      <c r="EHZ3" s="40"/>
      <c r="EIA3" s="40"/>
      <c r="EIB3" s="40"/>
      <c r="EIC3" s="40"/>
      <c r="EID3" s="40"/>
      <c r="EIE3" s="40"/>
      <c r="EIF3" s="40"/>
      <c r="EIG3" s="40"/>
      <c r="EIH3" s="40"/>
      <c r="EII3" s="40"/>
      <c r="EIJ3" s="40"/>
      <c r="EIK3" s="40"/>
      <c r="EIL3" s="40"/>
      <c r="EIM3" s="40"/>
      <c r="EIN3" s="40"/>
      <c r="EIO3" s="40"/>
      <c r="EIP3" s="40"/>
      <c r="EIQ3" s="40"/>
      <c r="EIR3" s="40"/>
      <c r="EIS3" s="40"/>
      <c r="EIT3" s="40"/>
      <c r="EIU3" s="40"/>
      <c r="EIV3" s="40"/>
      <c r="EIW3" s="40"/>
      <c r="EIX3" s="40"/>
      <c r="EIY3" s="40"/>
      <c r="EIZ3" s="40"/>
      <c r="EJA3" s="40"/>
      <c r="EJB3" s="40"/>
      <c r="EJC3" s="40"/>
      <c r="EJD3" s="40"/>
      <c r="EJE3" s="40"/>
      <c r="EJF3" s="40"/>
      <c r="EJG3" s="40"/>
      <c r="EJH3" s="40"/>
      <c r="EJI3" s="40"/>
      <c r="EJJ3" s="40"/>
      <c r="EJK3" s="40"/>
      <c r="EJL3" s="40"/>
      <c r="EJM3" s="40"/>
      <c r="EJN3" s="40"/>
      <c r="EJO3" s="40"/>
      <c r="EJP3" s="40"/>
      <c r="EJQ3" s="40"/>
      <c r="EJR3" s="40"/>
      <c r="EJS3" s="40"/>
      <c r="EJT3" s="40"/>
      <c r="EJU3" s="40"/>
      <c r="EJV3" s="40"/>
      <c r="EJW3" s="40"/>
      <c r="EJX3" s="40"/>
      <c r="EJY3" s="40"/>
      <c r="EJZ3" s="40"/>
      <c r="EKA3" s="40"/>
      <c r="EKB3" s="40"/>
      <c r="EKC3" s="40"/>
      <c r="EKD3" s="40"/>
      <c r="EKE3" s="40"/>
      <c r="EKF3" s="40"/>
      <c r="EKG3" s="40"/>
      <c r="EKH3" s="40"/>
      <c r="EKI3" s="40"/>
      <c r="EKJ3" s="40"/>
      <c r="EKK3" s="40"/>
      <c r="EKL3" s="40"/>
      <c r="EKM3" s="40"/>
      <c r="EKN3" s="40"/>
      <c r="EKO3" s="40"/>
      <c r="EKP3" s="40"/>
      <c r="EKQ3" s="40"/>
      <c r="EKR3" s="40"/>
      <c r="EKS3" s="40"/>
      <c r="EKT3" s="40"/>
      <c r="EKU3" s="40"/>
      <c r="EKV3" s="40"/>
      <c r="EKW3" s="40"/>
      <c r="EKX3" s="40"/>
      <c r="EKY3" s="40"/>
      <c r="EKZ3" s="40"/>
      <c r="ELA3" s="40"/>
      <c r="ELB3" s="40"/>
      <c r="ELC3" s="40"/>
      <c r="ELD3" s="40"/>
      <c r="ELE3" s="40"/>
      <c r="ELF3" s="40"/>
      <c r="ELG3" s="40"/>
      <c r="ELH3" s="40"/>
      <c r="ELI3" s="40"/>
      <c r="ELJ3" s="40"/>
      <c r="ELK3" s="40"/>
      <c r="ELL3" s="40"/>
      <c r="ELM3" s="40"/>
      <c r="ELN3" s="40"/>
      <c r="ELO3" s="40"/>
      <c r="ELP3" s="40"/>
      <c r="ELQ3" s="40"/>
      <c r="ELR3" s="40"/>
      <c r="ELS3" s="40"/>
      <c r="ELT3" s="40"/>
      <c r="ELU3" s="40"/>
      <c r="ELV3" s="40"/>
      <c r="ELW3" s="40"/>
      <c r="ELX3" s="40"/>
      <c r="ELY3" s="40"/>
      <c r="ELZ3" s="40"/>
      <c r="EMA3" s="40"/>
      <c r="EMB3" s="40"/>
      <c r="EMC3" s="40"/>
      <c r="EMD3" s="40"/>
      <c r="EME3" s="40"/>
      <c r="EMF3" s="40"/>
      <c r="EMG3" s="40"/>
      <c r="EMH3" s="40"/>
      <c r="EMI3" s="40"/>
      <c r="EMJ3" s="40"/>
      <c r="EMK3" s="40"/>
      <c r="EML3" s="40"/>
      <c r="EMM3" s="40"/>
      <c r="EMN3" s="40"/>
      <c r="EMO3" s="40"/>
      <c r="EMP3" s="40"/>
      <c r="EMQ3" s="40"/>
      <c r="EMR3" s="40"/>
      <c r="EMS3" s="40"/>
      <c r="EMT3" s="40"/>
      <c r="EMU3" s="40"/>
      <c r="EMV3" s="40"/>
      <c r="EMW3" s="40"/>
      <c r="EMX3" s="40"/>
      <c r="EMY3" s="40"/>
      <c r="EMZ3" s="40"/>
      <c r="ENA3" s="40"/>
      <c r="ENB3" s="40"/>
      <c r="ENC3" s="40"/>
      <c r="END3" s="40"/>
      <c r="ENE3" s="40"/>
      <c r="ENF3" s="40"/>
      <c r="ENG3" s="40"/>
      <c r="ENH3" s="40"/>
      <c r="ENI3" s="40"/>
      <c r="ENJ3" s="40"/>
      <c r="ENK3" s="40"/>
      <c r="ENL3" s="40"/>
      <c r="ENM3" s="40"/>
      <c r="ENN3" s="40"/>
      <c r="ENO3" s="40"/>
      <c r="ENP3" s="40"/>
      <c r="ENQ3" s="40"/>
      <c r="ENR3" s="40"/>
      <c r="ENS3" s="40"/>
      <c r="ENT3" s="40"/>
      <c r="ENU3" s="40"/>
      <c r="ENV3" s="40"/>
      <c r="ENW3" s="40"/>
      <c r="ENX3" s="40"/>
      <c r="ENY3" s="40"/>
      <c r="ENZ3" s="40"/>
      <c r="EOA3" s="40"/>
      <c r="EOB3" s="40"/>
      <c r="EOC3" s="40"/>
      <c r="EOD3" s="40"/>
      <c r="EOE3" s="40"/>
      <c r="EOF3" s="40"/>
      <c r="EOG3" s="40"/>
      <c r="EOH3" s="40"/>
      <c r="EOI3" s="40"/>
      <c r="EOJ3" s="40"/>
      <c r="EOK3" s="40"/>
      <c r="EOL3" s="40"/>
      <c r="EOM3" s="40"/>
      <c r="EON3" s="40"/>
      <c r="EOO3" s="40"/>
      <c r="EOP3" s="40"/>
      <c r="EOQ3" s="40"/>
      <c r="EOR3" s="40"/>
      <c r="EOS3" s="40"/>
      <c r="EOT3" s="40"/>
      <c r="EOU3" s="40"/>
      <c r="EOV3" s="40"/>
      <c r="EOW3" s="40"/>
      <c r="EOX3" s="40"/>
      <c r="EOY3" s="40"/>
      <c r="EOZ3" s="40"/>
      <c r="EPA3" s="40"/>
      <c r="EPB3" s="40"/>
      <c r="EPC3" s="40"/>
      <c r="EPD3" s="40"/>
      <c r="EPE3" s="40"/>
      <c r="EPF3" s="40"/>
      <c r="EPG3" s="40"/>
      <c r="EPH3" s="40"/>
      <c r="EPI3" s="40"/>
      <c r="EPJ3" s="40"/>
      <c r="EPK3" s="40"/>
      <c r="EPL3" s="40"/>
      <c r="EPM3" s="40"/>
      <c r="EPN3" s="40"/>
      <c r="EPO3" s="40"/>
      <c r="EPP3" s="40"/>
      <c r="EPQ3" s="40"/>
      <c r="EPR3" s="40"/>
      <c r="EPS3" s="40"/>
      <c r="EPT3" s="40"/>
      <c r="EPU3" s="40"/>
      <c r="EPV3" s="40"/>
      <c r="EPW3" s="40"/>
      <c r="EPX3" s="40"/>
      <c r="EPY3" s="40"/>
      <c r="EPZ3" s="40"/>
      <c r="EQA3" s="40"/>
      <c r="EQB3" s="40"/>
      <c r="EQC3" s="40"/>
      <c r="EQD3" s="40"/>
      <c r="EQE3" s="40"/>
      <c r="EQF3" s="40"/>
      <c r="EQG3" s="40"/>
      <c r="EQH3" s="40"/>
      <c r="EQI3" s="40"/>
      <c r="EQJ3" s="40"/>
      <c r="EQK3" s="40"/>
      <c r="EQL3" s="40"/>
      <c r="EQM3" s="40"/>
      <c r="EQN3" s="40"/>
      <c r="EQO3" s="40"/>
      <c r="EQP3" s="40"/>
      <c r="EQQ3" s="40"/>
      <c r="EQR3" s="40"/>
      <c r="EQS3" s="40"/>
      <c r="EQT3" s="40"/>
      <c r="EQU3" s="40"/>
      <c r="EQV3" s="40"/>
      <c r="EQW3" s="40"/>
      <c r="EQX3" s="40"/>
      <c r="EQY3" s="40"/>
      <c r="EQZ3" s="40"/>
      <c r="ERA3" s="40"/>
      <c r="ERB3" s="40"/>
      <c r="ERC3" s="40"/>
      <c r="ERD3" s="40"/>
      <c r="ERE3" s="40"/>
      <c r="ERF3" s="40"/>
      <c r="ERG3" s="40"/>
      <c r="ERH3" s="40"/>
      <c r="ERI3" s="40"/>
      <c r="ERJ3" s="40"/>
      <c r="ERK3" s="40"/>
      <c r="ERL3" s="40"/>
      <c r="ERM3" s="40"/>
      <c r="ERN3" s="40"/>
      <c r="ERO3" s="40"/>
      <c r="ERP3" s="40"/>
      <c r="ERQ3" s="40"/>
      <c r="ERR3" s="40"/>
      <c r="ERS3" s="40"/>
      <c r="ERT3" s="40"/>
      <c r="ERU3" s="40"/>
      <c r="ERV3" s="40"/>
      <c r="ERW3" s="40"/>
      <c r="ERX3" s="40"/>
      <c r="ERY3" s="40"/>
      <c r="ERZ3" s="40"/>
      <c r="ESA3" s="40"/>
      <c r="ESB3" s="40"/>
      <c r="ESC3" s="40"/>
      <c r="ESD3" s="40"/>
      <c r="ESE3" s="40"/>
      <c r="ESF3" s="40"/>
      <c r="ESG3" s="40"/>
      <c r="ESH3" s="40"/>
      <c r="ESI3" s="40"/>
      <c r="ESJ3" s="40"/>
      <c r="ESK3" s="40"/>
      <c r="ESL3" s="40"/>
      <c r="ESM3" s="40"/>
      <c r="ESN3" s="40"/>
      <c r="ESO3" s="40"/>
      <c r="ESP3" s="40"/>
      <c r="ESQ3" s="40"/>
      <c r="ESR3" s="40"/>
      <c r="ESS3" s="40"/>
      <c r="EST3" s="40"/>
      <c r="ESU3" s="40"/>
      <c r="ESV3" s="40"/>
      <c r="ESW3" s="40"/>
      <c r="ESX3" s="40"/>
      <c r="ESY3" s="40"/>
      <c r="ESZ3" s="40"/>
      <c r="ETA3" s="40"/>
      <c r="ETB3" s="40"/>
      <c r="ETC3" s="40"/>
      <c r="ETD3" s="40"/>
      <c r="ETE3" s="40"/>
      <c r="ETF3" s="40"/>
      <c r="ETG3" s="40"/>
      <c r="ETH3" s="40"/>
      <c r="ETI3" s="40"/>
      <c r="ETJ3" s="40"/>
      <c r="ETK3" s="40"/>
      <c r="ETL3" s="40"/>
      <c r="ETM3" s="40"/>
      <c r="ETN3" s="40"/>
      <c r="ETO3" s="40"/>
      <c r="ETP3" s="40"/>
      <c r="ETQ3" s="40"/>
      <c r="ETR3" s="40"/>
      <c r="ETS3" s="40"/>
      <c r="ETT3" s="40"/>
      <c r="ETU3" s="40"/>
      <c r="ETV3" s="40"/>
      <c r="ETW3" s="40"/>
      <c r="ETX3" s="40"/>
      <c r="ETY3" s="40"/>
      <c r="ETZ3" s="40"/>
      <c r="EUA3" s="40"/>
      <c r="EUB3" s="40"/>
      <c r="EUC3" s="40"/>
      <c r="EUD3" s="40"/>
      <c r="EUE3" s="40"/>
      <c r="EUF3" s="40"/>
      <c r="EUG3" s="40"/>
      <c r="EUH3" s="40"/>
      <c r="EUI3" s="40"/>
      <c r="EUJ3" s="40"/>
      <c r="EUK3" s="40"/>
      <c r="EUL3" s="40"/>
      <c r="EUM3" s="40"/>
      <c r="EUN3" s="40"/>
      <c r="EUO3" s="40"/>
      <c r="EUP3" s="40"/>
      <c r="EUQ3" s="40"/>
      <c r="EUR3" s="40"/>
      <c r="EUS3" s="40"/>
      <c r="EUT3" s="40"/>
      <c r="EUU3" s="40"/>
      <c r="EUV3" s="40"/>
      <c r="EUW3" s="40"/>
      <c r="EUX3" s="40"/>
      <c r="EUY3" s="40"/>
      <c r="EUZ3" s="40"/>
      <c r="EVA3" s="40"/>
      <c r="EVB3" s="40"/>
      <c r="EVC3" s="40"/>
      <c r="EVD3" s="40"/>
      <c r="EVE3" s="40"/>
      <c r="EVF3" s="40"/>
      <c r="EVG3" s="40"/>
      <c r="EVH3" s="40"/>
      <c r="EVI3" s="40"/>
      <c r="EVJ3" s="40"/>
      <c r="EVK3" s="40"/>
      <c r="EVL3" s="40"/>
      <c r="EVM3" s="40"/>
      <c r="EVN3" s="40"/>
      <c r="EVO3" s="40"/>
      <c r="EVP3" s="40"/>
      <c r="EVQ3" s="40"/>
      <c r="EVR3" s="40"/>
      <c r="EVS3" s="40"/>
      <c r="EVT3" s="40"/>
      <c r="EVU3" s="40"/>
      <c r="EVV3" s="40"/>
      <c r="EVW3" s="40"/>
      <c r="EVX3" s="40"/>
      <c r="EVY3" s="40"/>
      <c r="EVZ3" s="40"/>
      <c r="EWA3" s="40"/>
      <c r="EWB3" s="40"/>
      <c r="EWC3" s="40"/>
      <c r="EWD3" s="40"/>
      <c r="EWE3" s="40"/>
      <c r="EWF3" s="40"/>
      <c r="EWG3" s="40"/>
      <c r="EWH3" s="40"/>
      <c r="EWI3" s="40"/>
      <c r="EWJ3" s="40"/>
      <c r="EWK3" s="40"/>
      <c r="EWL3" s="40"/>
      <c r="EWM3" s="40"/>
      <c r="EWN3" s="40"/>
      <c r="EWO3" s="40"/>
      <c r="EWP3" s="40"/>
      <c r="EWQ3" s="40"/>
      <c r="EWR3" s="40"/>
      <c r="EWS3" s="40"/>
      <c r="EWT3" s="40"/>
      <c r="EWU3" s="40"/>
      <c r="EWV3" s="40"/>
      <c r="EWW3" s="40"/>
      <c r="EWX3" s="40"/>
      <c r="EWY3" s="40"/>
      <c r="EWZ3" s="40"/>
      <c r="EXA3" s="40"/>
      <c r="EXB3" s="40"/>
      <c r="EXC3" s="40"/>
      <c r="EXD3" s="40"/>
      <c r="EXE3" s="40"/>
      <c r="EXF3" s="40"/>
      <c r="EXG3" s="40"/>
      <c r="EXH3" s="40"/>
      <c r="EXI3" s="40"/>
      <c r="EXJ3" s="40"/>
      <c r="EXK3" s="40"/>
      <c r="EXL3" s="40"/>
      <c r="EXM3" s="40"/>
      <c r="EXN3" s="40"/>
      <c r="EXO3" s="40"/>
      <c r="EXP3" s="40"/>
      <c r="EXQ3" s="40"/>
      <c r="EXR3" s="40"/>
      <c r="EXS3" s="40"/>
      <c r="EXT3" s="40"/>
      <c r="EXU3" s="40"/>
      <c r="EXV3" s="40"/>
      <c r="EXW3" s="40"/>
      <c r="EXX3" s="40"/>
      <c r="EXY3" s="40"/>
      <c r="EXZ3" s="40"/>
      <c r="EYA3" s="40"/>
      <c r="EYB3" s="40"/>
      <c r="EYC3" s="40"/>
      <c r="EYD3" s="40"/>
      <c r="EYE3" s="40"/>
      <c r="EYF3" s="40"/>
      <c r="EYG3" s="40"/>
      <c r="EYH3" s="40"/>
      <c r="EYI3" s="40"/>
      <c r="EYJ3" s="40"/>
      <c r="EYK3" s="40"/>
      <c r="EYL3" s="40"/>
      <c r="EYM3" s="40"/>
      <c r="EYN3" s="40"/>
      <c r="EYO3" s="40"/>
      <c r="EYP3" s="40"/>
      <c r="EYQ3" s="40"/>
      <c r="EYR3" s="40"/>
      <c r="EYS3" s="40"/>
      <c r="EYT3" s="40"/>
      <c r="EYU3" s="40"/>
      <c r="EYV3" s="40"/>
      <c r="EYW3" s="40"/>
      <c r="EYX3" s="40"/>
      <c r="EYY3" s="40"/>
      <c r="EYZ3" s="40"/>
      <c r="EZA3" s="40"/>
      <c r="EZB3" s="40"/>
      <c r="EZC3" s="40"/>
      <c r="EZD3" s="40"/>
      <c r="EZE3" s="40"/>
      <c r="EZF3" s="40"/>
      <c r="EZG3" s="40"/>
      <c r="EZH3" s="40"/>
      <c r="EZI3" s="40"/>
      <c r="EZJ3" s="40"/>
      <c r="EZK3" s="40"/>
      <c r="EZL3" s="40"/>
      <c r="EZM3" s="40"/>
      <c r="EZN3" s="40"/>
      <c r="EZO3" s="40"/>
      <c r="EZP3" s="40"/>
      <c r="EZQ3" s="40"/>
      <c r="EZR3" s="40"/>
      <c r="EZS3" s="40"/>
      <c r="EZT3" s="40"/>
      <c r="EZU3" s="40"/>
      <c r="EZV3" s="40"/>
      <c r="EZW3" s="40"/>
      <c r="EZX3" s="40"/>
      <c r="EZY3" s="40"/>
      <c r="EZZ3" s="40"/>
      <c r="FAA3" s="40"/>
      <c r="FAB3" s="40"/>
      <c r="FAC3" s="40"/>
      <c r="FAD3" s="40"/>
      <c r="FAE3" s="40"/>
      <c r="FAF3" s="40"/>
      <c r="FAG3" s="40"/>
      <c r="FAH3" s="40"/>
      <c r="FAI3" s="40"/>
      <c r="FAJ3" s="40"/>
      <c r="FAK3" s="40"/>
      <c r="FAL3" s="40"/>
      <c r="FAM3" s="40"/>
      <c r="FAN3" s="40"/>
      <c r="FAO3" s="40"/>
      <c r="FAP3" s="40"/>
      <c r="FAQ3" s="40"/>
      <c r="FAR3" s="40"/>
      <c r="FAS3" s="40"/>
      <c r="FAT3" s="40"/>
      <c r="FAU3" s="40"/>
      <c r="FAV3" s="40"/>
      <c r="FAW3" s="40"/>
      <c r="FAX3" s="40"/>
      <c r="FAY3" s="40"/>
      <c r="FAZ3" s="40"/>
      <c r="FBA3" s="40"/>
      <c r="FBB3" s="40"/>
      <c r="FBC3" s="40"/>
      <c r="FBD3" s="40"/>
      <c r="FBE3" s="40"/>
      <c r="FBF3" s="40"/>
      <c r="FBG3" s="40"/>
      <c r="FBH3" s="40"/>
      <c r="FBI3" s="40"/>
      <c r="FBJ3" s="40"/>
      <c r="FBK3" s="40"/>
      <c r="FBL3" s="40"/>
      <c r="FBM3" s="40"/>
      <c r="FBN3" s="40"/>
      <c r="FBO3" s="40"/>
      <c r="FBP3" s="40"/>
      <c r="FBQ3" s="40"/>
      <c r="FBR3" s="40"/>
      <c r="FBS3" s="40"/>
      <c r="FBT3" s="40"/>
      <c r="FBU3" s="40"/>
      <c r="FBV3" s="40"/>
      <c r="FBW3" s="40"/>
      <c r="FBX3" s="40"/>
      <c r="FBY3" s="40"/>
      <c r="FBZ3" s="40"/>
      <c r="FCA3" s="40"/>
      <c r="FCB3" s="40"/>
      <c r="FCC3" s="40"/>
      <c r="FCD3" s="40"/>
      <c r="FCE3" s="40"/>
      <c r="FCF3" s="40"/>
      <c r="FCG3" s="40"/>
      <c r="FCH3" s="40"/>
      <c r="FCI3" s="40"/>
      <c r="FCJ3" s="40"/>
      <c r="FCK3" s="40"/>
      <c r="FCL3" s="40"/>
      <c r="FCM3" s="40"/>
      <c r="FCN3" s="40"/>
      <c r="FCO3" s="40"/>
      <c r="FCP3" s="40"/>
      <c r="FCQ3" s="40"/>
      <c r="FCR3" s="40"/>
      <c r="FCS3" s="40"/>
      <c r="FCT3" s="40"/>
      <c r="FCU3" s="40"/>
      <c r="FCV3" s="40"/>
      <c r="FCW3" s="40"/>
      <c r="FCX3" s="40"/>
      <c r="FCY3" s="40"/>
      <c r="FCZ3" s="40"/>
      <c r="FDA3" s="40"/>
      <c r="FDB3" s="40"/>
      <c r="FDC3" s="40"/>
      <c r="FDD3" s="40"/>
      <c r="FDE3" s="40"/>
      <c r="FDF3" s="40"/>
      <c r="FDG3" s="40"/>
      <c r="FDH3" s="40"/>
      <c r="FDI3" s="40"/>
      <c r="FDJ3" s="40"/>
      <c r="FDK3" s="40"/>
      <c r="FDL3" s="40"/>
      <c r="FDM3" s="40"/>
      <c r="FDN3" s="40"/>
      <c r="FDO3" s="40"/>
      <c r="FDP3" s="40"/>
      <c r="FDQ3" s="40"/>
      <c r="FDR3" s="40"/>
      <c r="FDS3" s="40"/>
      <c r="FDT3" s="40"/>
      <c r="FDU3" s="40"/>
      <c r="FDV3" s="40"/>
      <c r="FDW3" s="40"/>
      <c r="FDX3" s="40"/>
      <c r="FDY3" s="40"/>
      <c r="FDZ3" s="40"/>
      <c r="FEA3" s="40"/>
      <c r="FEB3" s="40"/>
      <c r="FEC3" s="40"/>
      <c r="FED3" s="40"/>
      <c r="FEE3" s="40"/>
      <c r="FEF3" s="40"/>
      <c r="FEG3" s="40"/>
      <c r="FEH3" s="40"/>
      <c r="FEI3" s="40"/>
      <c r="FEJ3" s="40"/>
      <c r="FEK3" s="40"/>
      <c r="FEL3" s="40"/>
      <c r="FEM3" s="40"/>
      <c r="FEN3" s="40"/>
      <c r="FEO3" s="40"/>
      <c r="FEP3" s="40"/>
      <c r="FEQ3" s="40"/>
      <c r="FER3" s="40"/>
      <c r="FES3" s="40"/>
      <c r="FET3" s="40"/>
      <c r="FEU3" s="40"/>
      <c r="FEV3" s="40"/>
      <c r="FEW3" s="40"/>
      <c r="FEX3" s="40"/>
      <c r="FEY3" s="40"/>
      <c r="FEZ3" s="40"/>
      <c r="FFA3" s="40"/>
      <c r="FFB3" s="40"/>
      <c r="FFC3" s="40"/>
      <c r="FFD3" s="40"/>
      <c r="FFE3" s="40"/>
      <c r="FFF3" s="40"/>
      <c r="FFG3" s="40"/>
      <c r="FFH3" s="40"/>
      <c r="FFI3" s="40"/>
      <c r="FFJ3" s="40"/>
      <c r="FFK3" s="40"/>
      <c r="FFL3" s="40"/>
      <c r="FFM3" s="40"/>
      <c r="FFN3" s="40"/>
      <c r="FFO3" s="40"/>
      <c r="FFP3" s="40"/>
      <c r="FFQ3" s="40"/>
      <c r="FFR3" s="40"/>
      <c r="FFS3" s="40"/>
      <c r="FFT3" s="40"/>
      <c r="FFU3" s="40"/>
      <c r="FFV3" s="40"/>
      <c r="FFW3" s="40"/>
      <c r="FFX3" s="40"/>
      <c r="FFY3" s="40"/>
      <c r="FFZ3" s="40"/>
      <c r="FGA3" s="40"/>
      <c r="FGB3" s="40"/>
      <c r="FGC3" s="40"/>
      <c r="FGD3" s="40"/>
      <c r="FGE3" s="40"/>
      <c r="FGF3" s="40"/>
      <c r="FGG3" s="40"/>
      <c r="FGH3" s="40"/>
      <c r="FGI3" s="40"/>
      <c r="FGJ3" s="40"/>
      <c r="FGK3" s="40"/>
      <c r="FGL3" s="40"/>
      <c r="FGM3" s="40"/>
      <c r="FGN3" s="40"/>
      <c r="FGO3" s="40"/>
      <c r="FGP3" s="40"/>
      <c r="FGQ3" s="40"/>
      <c r="FGR3" s="40"/>
      <c r="FGS3" s="40"/>
      <c r="FGT3" s="40"/>
      <c r="FGU3" s="40"/>
      <c r="FGV3" s="40"/>
      <c r="FGW3" s="40"/>
      <c r="FGX3" s="40"/>
      <c r="FGY3" s="40"/>
      <c r="FGZ3" s="40"/>
      <c r="FHA3" s="40"/>
      <c r="FHB3" s="40"/>
      <c r="FHC3" s="40"/>
      <c r="FHD3" s="40"/>
      <c r="FHE3" s="40"/>
      <c r="FHF3" s="40"/>
      <c r="FHG3" s="40"/>
      <c r="FHH3" s="40"/>
      <c r="FHI3" s="40"/>
      <c r="FHJ3" s="40"/>
      <c r="FHK3" s="40"/>
      <c r="FHL3" s="40"/>
      <c r="FHM3" s="40"/>
      <c r="FHN3" s="40"/>
      <c r="FHO3" s="40"/>
      <c r="FHP3" s="40"/>
      <c r="FHQ3" s="40"/>
      <c r="FHR3" s="40"/>
      <c r="FHS3" s="40"/>
      <c r="FHT3" s="40"/>
      <c r="FHU3" s="40"/>
      <c r="FHV3" s="40"/>
      <c r="FHW3" s="40"/>
      <c r="FHX3" s="40"/>
      <c r="FHY3" s="40"/>
      <c r="FHZ3" s="40"/>
      <c r="FIA3" s="40"/>
      <c r="FIB3" s="40"/>
      <c r="FIC3" s="40"/>
      <c r="FID3" s="40"/>
      <c r="FIE3" s="40"/>
      <c r="FIF3" s="40"/>
      <c r="FIG3" s="40"/>
      <c r="FIH3" s="40"/>
      <c r="FII3" s="40"/>
      <c r="FIJ3" s="40"/>
      <c r="FIK3" s="40"/>
      <c r="FIL3" s="40"/>
      <c r="FIM3" s="40"/>
      <c r="FIN3" s="40"/>
      <c r="FIO3" s="40"/>
      <c r="FIP3" s="40"/>
      <c r="FIQ3" s="40"/>
      <c r="FIR3" s="40"/>
      <c r="FIS3" s="40"/>
      <c r="FIT3" s="40"/>
      <c r="FIU3" s="40"/>
      <c r="FIV3" s="40"/>
      <c r="FIW3" s="40"/>
      <c r="FIX3" s="40"/>
      <c r="FIY3" s="40"/>
      <c r="FIZ3" s="40"/>
      <c r="FJA3" s="40"/>
      <c r="FJB3" s="40"/>
      <c r="FJC3" s="40"/>
      <c r="FJD3" s="40"/>
      <c r="FJE3" s="40"/>
      <c r="FJF3" s="40"/>
      <c r="FJG3" s="40"/>
      <c r="FJH3" s="40"/>
      <c r="FJI3" s="40"/>
      <c r="FJJ3" s="40"/>
      <c r="FJK3" s="40"/>
      <c r="FJL3" s="40"/>
      <c r="FJM3" s="40"/>
      <c r="FJN3" s="40"/>
      <c r="FJO3" s="40"/>
      <c r="FJP3" s="40"/>
      <c r="FJQ3" s="40"/>
      <c r="FJR3" s="40"/>
      <c r="FJS3" s="40"/>
      <c r="FJT3" s="40"/>
      <c r="FJU3" s="40"/>
      <c r="FJV3" s="40"/>
      <c r="FJW3" s="40"/>
      <c r="FJX3" s="40"/>
      <c r="FJY3" s="40"/>
      <c r="FJZ3" s="40"/>
      <c r="FKA3" s="40"/>
      <c r="FKB3" s="40"/>
      <c r="FKC3" s="40"/>
      <c r="FKD3" s="40"/>
      <c r="FKE3" s="40"/>
      <c r="FKF3" s="40"/>
      <c r="FKG3" s="40"/>
      <c r="FKH3" s="40"/>
      <c r="FKI3" s="40"/>
      <c r="FKJ3" s="40"/>
      <c r="FKK3" s="40"/>
      <c r="FKL3" s="40"/>
      <c r="FKM3" s="40"/>
      <c r="FKN3" s="40"/>
      <c r="FKO3" s="40"/>
      <c r="FKP3" s="40"/>
      <c r="FKQ3" s="40"/>
      <c r="FKR3" s="40"/>
      <c r="FKS3" s="40"/>
      <c r="FKT3" s="40"/>
      <c r="FKU3" s="40"/>
      <c r="FKV3" s="40"/>
      <c r="FKW3" s="40"/>
      <c r="FKX3" s="40"/>
      <c r="FKY3" s="40"/>
      <c r="FKZ3" s="40"/>
      <c r="FLA3" s="40"/>
      <c r="FLB3" s="40"/>
      <c r="FLC3" s="40"/>
      <c r="FLD3" s="40"/>
      <c r="FLE3" s="40"/>
      <c r="FLF3" s="40"/>
      <c r="FLG3" s="40"/>
      <c r="FLH3" s="40"/>
      <c r="FLI3" s="40"/>
      <c r="FLJ3" s="40"/>
      <c r="FLK3" s="40"/>
      <c r="FLL3" s="40"/>
      <c r="FLM3" s="40"/>
      <c r="FLN3" s="40"/>
      <c r="FLO3" s="40"/>
      <c r="FLP3" s="40"/>
      <c r="FLQ3" s="40"/>
      <c r="FLR3" s="40"/>
      <c r="FLS3" s="40"/>
      <c r="FLT3" s="40"/>
      <c r="FLU3" s="40"/>
      <c r="FLV3" s="40"/>
      <c r="FLW3" s="40"/>
      <c r="FLX3" s="40"/>
      <c r="FLY3" s="40"/>
      <c r="FLZ3" s="40"/>
      <c r="FMA3" s="40"/>
      <c r="FMB3" s="40"/>
      <c r="FMC3" s="40"/>
      <c r="FMD3" s="40"/>
      <c r="FME3" s="40"/>
      <c r="FMF3" s="40"/>
      <c r="FMG3" s="40"/>
      <c r="FMH3" s="40"/>
      <c r="FMI3" s="40"/>
      <c r="FMJ3" s="40"/>
      <c r="FMK3" s="40"/>
      <c r="FML3" s="40"/>
      <c r="FMM3" s="40"/>
      <c r="FMN3" s="40"/>
      <c r="FMO3" s="40"/>
      <c r="FMP3" s="40"/>
      <c r="FMQ3" s="40"/>
      <c r="FMR3" s="40"/>
      <c r="FMS3" s="40"/>
      <c r="FMT3" s="40"/>
      <c r="FMU3" s="40"/>
      <c r="FMV3" s="40"/>
      <c r="FMW3" s="40"/>
      <c r="FMX3" s="40"/>
      <c r="FMY3" s="40"/>
      <c r="FMZ3" s="40"/>
      <c r="FNA3" s="40"/>
      <c r="FNB3" s="40"/>
      <c r="FNC3" s="40"/>
      <c r="FND3" s="40"/>
      <c r="FNE3" s="40"/>
      <c r="FNF3" s="40"/>
      <c r="FNG3" s="40"/>
      <c r="FNH3" s="40"/>
      <c r="FNI3" s="40"/>
      <c r="FNJ3" s="40"/>
      <c r="FNK3" s="40"/>
      <c r="FNL3" s="40"/>
      <c r="FNM3" s="40"/>
      <c r="FNN3" s="40"/>
      <c r="FNO3" s="40"/>
      <c r="FNP3" s="40"/>
      <c r="FNQ3" s="40"/>
      <c r="FNR3" s="40"/>
      <c r="FNS3" s="40"/>
      <c r="FNT3" s="40"/>
      <c r="FNU3" s="40"/>
      <c r="FNV3" s="40"/>
      <c r="FNW3" s="40"/>
      <c r="FNX3" s="40"/>
      <c r="FNY3" s="40"/>
      <c r="FNZ3" s="40"/>
      <c r="FOA3" s="40"/>
      <c r="FOB3" s="40"/>
      <c r="FOC3" s="40"/>
      <c r="FOD3" s="40"/>
      <c r="FOE3" s="40"/>
      <c r="FOF3" s="40"/>
      <c r="FOG3" s="40"/>
      <c r="FOH3" s="40"/>
      <c r="FOI3" s="40"/>
      <c r="FOJ3" s="40"/>
      <c r="FOK3" s="40"/>
      <c r="FOL3" s="40"/>
      <c r="FOM3" s="40"/>
      <c r="FON3" s="40"/>
      <c r="FOO3" s="40"/>
      <c r="FOP3" s="40"/>
      <c r="FOQ3" s="40"/>
      <c r="FOR3" s="40"/>
      <c r="FOS3" s="40"/>
      <c r="FOT3" s="40"/>
      <c r="FOU3" s="40"/>
      <c r="FOV3" s="40"/>
      <c r="FOW3" s="40"/>
      <c r="FOX3" s="40"/>
      <c r="FOY3" s="40"/>
      <c r="FOZ3" s="40"/>
      <c r="FPA3" s="40"/>
      <c r="FPB3" s="40"/>
      <c r="FPC3" s="40"/>
      <c r="FPD3" s="40"/>
      <c r="FPE3" s="40"/>
      <c r="FPF3" s="40"/>
      <c r="FPG3" s="40"/>
      <c r="FPH3" s="40"/>
      <c r="FPI3" s="40"/>
      <c r="FPJ3" s="40"/>
      <c r="FPK3" s="40"/>
      <c r="FPL3" s="40"/>
      <c r="FPM3" s="40"/>
      <c r="FPN3" s="40"/>
      <c r="FPO3" s="40"/>
      <c r="FPP3" s="40"/>
      <c r="FPQ3" s="40"/>
      <c r="FPR3" s="40"/>
      <c r="FPS3" s="40"/>
      <c r="FPT3" s="40"/>
      <c r="FPU3" s="40"/>
      <c r="FPV3" s="40"/>
      <c r="FPW3" s="40"/>
      <c r="FPX3" s="40"/>
      <c r="FPY3" s="40"/>
      <c r="FPZ3" s="40"/>
      <c r="FQA3" s="40"/>
      <c r="FQB3" s="40"/>
      <c r="FQC3" s="40"/>
      <c r="FQD3" s="40"/>
      <c r="FQE3" s="40"/>
      <c r="FQF3" s="40"/>
      <c r="FQG3" s="40"/>
      <c r="FQH3" s="40"/>
      <c r="FQI3" s="40"/>
      <c r="FQJ3" s="40"/>
      <c r="FQK3" s="40"/>
      <c r="FQL3" s="40"/>
      <c r="FQM3" s="40"/>
      <c r="FQN3" s="40"/>
      <c r="FQO3" s="40"/>
      <c r="FQP3" s="40"/>
      <c r="FQQ3" s="40"/>
      <c r="FQR3" s="40"/>
      <c r="FQS3" s="40"/>
      <c r="FQT3" s="40"/>
      <c r="FQU3" s="40"/>
      <c r="FQV3" s="40"/>
      <c r="FQW3" s="40"/>
      <c r="FQX3" s="40"/>
      <c r="FQY3" s="40"/>
      <c r="FQZ3" s="40"/>
      <c r="FRA3" s="40"/>
      <c r="FRB3" s="40"/>
      <c r="FRC3" s="40"/>
      <c r="FRD3" s="40"/>
      <c r="FRE3" s="40"/>
      <c r="FRF3" s="40"/>
      <c r="FRG3" s="40"/>
      <c r="FRH3" s="40"/>
      <c r="FRI3" s="40"/>
      <c r="FRJ3" s="40"/>
      <c r="FRK3" s="40"/>
      <c r="FRL3" s="40"/>
      <c r="FRM3" s="40"/>
      <c r="FRN3" s="40"/>
      <c r="FRO3" s="40"/>
      <c r="FRP3" s="40"/>
      <c r="FRQ3" s="40"/>
      <c r="FRR3" s="40"/>
      <c r="FRS3" s="40"/>
      <c r="FRT3" s="40"/>
      <c r="FRU3" s="40"/>
      <c r="FRV3" s="40"/>
      <c r="FRW3" s="40"/>
      <c r="FRX3" s="40"/>
      <c r="FRY3" s="40"/>
      <c r="FRZ3" s="40"/>
      <c r="FSA3" s="40"/>
      <c r="FSB3" s="40"/>
      <c r="FSC3" s="40"/>
      <c r="FSD3" s="40"/>
      <c r="FSE3" s="40"/>
      <c r="FSF3" s="40"/>
      <c r="FSG3" s="40"/>
      <c r="FSH3" s="40"/>
      <c r="FSI3" s="40"/>
      <c r="FSJ3" s="40"/>
      <c r="FSK3" s="40"/>
      <c r="FSL3" s="40"/>
      <c r="FSM3" s="40"/>
      <c r="FSN3" s="40"/>
      <c r="FSO3" s="40"/>
      <c r="FSP3" s="40"/>
      <c r="FSQ3" s="40"/>
      <c r="FSR3" s="40"/>
      <c r="FSS3" s="40"/>
      <c r="FST3" s="40"/>
      <c r="FSU3" s="40"/>
      <c r="FSV3" s="40"/>
      <c r="FSW3" s="40"/>
      <c r="FSX3" s="40"/>
      <c r="FSY3" s="40"/>
      <c r="FSZ3" s="40"/>
      <c r="FTA3" s="40"/>
      <c r="FTB3" s="40"/>
      <c r="FTC3" s="40"/>
      <c r="FTD3" s="40"/>
      <c r="FTE3" s="40"/>
      <c r="FTF3" s="40"/>
      <c r="FTG3" s="40"/>
      <c r="FTH3" s="40"/>
      <c r="FTI3" s="40"/>
      <c r="FTJ3" s="40"/>
      <c r="FTK3" s="40"/>
      <c r="FTL3" s="40"/>
      <c r="FTM3" s="40"/>
      <c r="FTN3" s="40"/>
      <c r="FTO3" s="40"/>
      <c r="FTP3" s="40"/>
      <c r="FTQ3" s="40"/>
      <c r="FTR3" s="40"/>
      <c r="FTS3" s="40"/>
      <c r="FTT3" s="40"/>
      <c r="FTU3" s="40"/>
      <c r="FTV3" s="40"/>
      <c r="FTW3" s="40"/>
      <c r="FTX3" s="40"/>
      <c r="FTY3" s="40"/>
      <c r="FTZ3" s="40"/>
      <c r="FUA3" s="40"/>
      <c r="FUB3" s="40"/>
      <c r="FUC3" s="40"/>
      <c r="FUD3" s="40"/>
      <c r="FUE3" s="40"/>
      <c r="FUF3" s="40"/>
      <c r="FUG3" s="40"/>
      <c r="FUH3" s="40"/>
      <c r="FUI3" s="40"/>
      <c r="FUJ3" s="40"/>
      <c r="FUK3" s="40"/>
      <c r="FUL3" s="40"/>
      <c r="FUM3" s="40"/>
      <c r="FUN3" s="40"/>
      <c r="FUO3" s="40"/>
      <c r="FUP3" s="40"/>
      <c r="FUQ3" s="40"/>
      <c r="FUR3" s="40"/>
      <c r="FUS3" s="40"/>
      <c r="FUT3" s="40"/>
      <c r="FUU3" s="40"/>
      <c r="FUV3" s="40"/>
      <c r="FUW3" s="40"/>
      <c r="FUX3" s="40"/>
      <c r="FUY3" s="40"/>
      <c r="FUZ3" s="40"/>
      <c r="FVA3" s="40"/>
      <c r="FVB3" s="40"/>
      <c r="FVC3" s="40"/>
      <c r="FVD3" s="40"/>
      <c r="FVE3" s="40"/>
      <c r="FVF3" s="40"/>
      <c r="FVG3" s="40"/>
      <c r="FVH3" s="40"/>
      <c r="FVI3" s="40"/>
      <c r="FVJ3" s="40"/>
      <c r="FVK3" s="40"/>
      <c r="FVL3" s="40"/>
      <c r="FVM3" s="40"/>
      <c r="FVN3" s="40"/>
      <c r="FVO3" s="40"/>
      <c r="FVP3" s="40"/>
      <c r="FVQ3" s="40"/>
      <c r="FVR3" s="40"/>
      <c r="FVS3" s="40"/>
      <c r="FVT3" s="40"/>
      <c r="FVU3" s="40"/>
      <c r="FVV3" s="40"/>
      <c r="FVW3" s="40"/>
      <c r="FVX3" s="40"/>
      <c r="FVY3" s="40"/>
      <c r="FVZ3" s="40"/>
      <c r="FWA3" s="40"/>
      <c r="FWB3" s="40"/>
      <c r="FWC3" s="40"/>
      <c r="FWD3" s="40"/>
      <c r="FWE3" s="40"/>
      <c r="FWF3" s="40"/>
      <c r="FWG3" s="40"/>
      <c r="FWH3" s="40"/>
      <c r="FWI3" s="40"/>
      <c r="FWJ3" s="40"/>
      <c r="FWK3" s="40"/>
      <c r="FWL3" s="40"/>
      <c r="FWM3" s="40"/>
      <c r="FWN3" s="40"/>
      <c r="FWO3" s="40"/>
      <c r="FWP3" s="40"/>
      <c r="FWQ3" s="40"/>
      <c r="FWR3" s="40"/>
      <c r="FWS3" s="40"/>
      <c r="FWT3" s="40"/>
      <c r="FWU3" s="40"/>
      <c r="FWV3" s="40"/>
      <c r="FWW3" s="40"/>
      <c r="FWX3" s="40"/>
      <c r="FWY3" s="40"/>
      <c r="FWZ3" s="40"/>
      <c r="FXA3" s="40"/>
      <c r="FXB3" s="40"/>
      <c r="FXC3" s="40"/>
      <c r="FXD3" s="40"/>
      <c r="FXE3" s="40"/>
      <c r="FXF3" s="40"/>
      <c r="FXG3" s="40"/>
      <c r="FXH3" s="40"/>
      <c r="FXI3" s="40"/>
      <c r="FXJ3" s="40"/>
      <c r="FXK3" s="40"/>
      <c r="FXL3" s="40"/>
      <c r="FXM3" s="40"/>
      <c r="FXN3" s="40"/>
      <c r="FXO3" s="40"/>
      <c r="FXP3" s="40"/>
      <c r="FXQ3" s="40"/>
      <c r="FXR3" s="40"/>
      <c r="FXS3" s="40"/>
      <c r="FXT3" s="40"/>
      <c r="FXU3" s="40"/>
      <c r="FXV3" s="40"/>
      <c r="FXW3" s="40"/>
      <c r="FXX3" s="40"/>
      <c r="FXY3" s="40"/>
      <c r="FXZ3" s="40"/>
      <c r="FYA3" s="40"/>
      <c r="FYB3" s="40"/>
      <c r="FYC3" s="40"/>
      <c r="FYD3" s="40"/>
      <c r="FYE3" s="40"/>
      <c r="FYF3" s="40"/>
      <c r="FYG3" s="40"/>
      <c r="FYH3" s="40"/>
      <c r="FYI3" s="40"/>
      <c r="FYJ3" s="40"/>
      <c r="FYK3" s="40"/>
      <c r="FYL3" s="40"/>
      <c r="FYM3" s="40"/>
      <c r="FYN3" s="40"/>
      <c r="FYO3" s="40"/>
      <c r="FYP3" s="40"/>
      <c r="FYQ3" s="40"/>
      <c r="FYR3" s="40"/>
      <c r="FYS3" s="40"/>
      <c r="FYT3" s="40"/>
      <c r="FYU3" s="40"/>
      <c r="FYV3" s="40"/>
      <c r="FYW3" s="40"/>
      <c r="FYX3" s="40"/>
      <c r="FYY3" s="40"/>
      <c r="FYZ3" s="40"/>
      <c r="FZA3" s="40"/>
      <c r="FZB3" s="40"/>
      <c r="FZC3" s="40"/>
      <c r="FZD3" s="40"/>
      <c r="FZE3" s="40"/>
      <c r="FZF3" s="40"/>
      <c r="FZG3" s="40"/>
      <c r="FZH3" s="40"/>
      <c r="FZI3" s="40"/>
      <c r="FZJ3" s="40"/>
      <c r="FZK3" s="40"/>
      <c r="FZL3" s="40"/>
      <c r="FZM3" s="40"/>
      <c r="FZN3" s="40"/>
      <c r="FZO3" s="40"/>
      <c r="FZP3" s="40"/>
      <c r="FZQ3" s="40"/>
      <c r="FZR3" s="40"/>
      <c r="FZS3" s="40"/>
      <c r="FZT3" s="40"/>
      <c r="FZU3" s="40"/>
      <c r="FZV3" s="40"/>
      <c r="FZW3" s="40"/>
      <c r="FZX3" s="40"/>
      <c r="FZY3" s="40"/>
      <c r="FZZ3" s="40"/>
      <c r="GAA3" s="40"/>
      <c r="GAB3" s="40"/>
      <c r="GAC3" s="40"/>
      <c r="GAD3" s="40"/>
      <c r="GAE3" s="40"/>
      <c r="GAF3" s="40"/>
      <c r="GAG3" s="40"/>
      <c r="GAH3" s="40"/>
      <c r="GAI3" s="40"/>
      <c r="GAJ3" s="40"/>
      <c r="GAK3" s="40"/>
      <c r="GAL3" s="40"/>
      <c r="GAM3" s="40"/>
      <c r="GAN3" s="40"/>
      <c r="GAO3" s="40"/>
      <c r="GAP3" s="40"/>
      <c r="GAQ3" s="40"/>
      <c r="GAR3" s="40"/>
      <c r="GAS3" s="40"/>
      <c r="GAT3" s="40"/>
      <c r="GAU3" s="40"/>
      <c r="GAV3" s="40"/>
      <c r="GAW3" s="40"/>
      <c r="GAX3" s="40"/>
      <c r="GAY3" s="40"/>
      <c r="GAZ3" s="40"/>
      <c r="GBA3" s="40"/>
      <c r="GBB3" s="40"/>
      <c r="GBC3" s="40"/>
      <c r="GBD3" s="40"/>
      <c r="GBE3" s="40"/>
      <c r="GBF3" s="40"/>
      <c r="GBG3" s="40"/>
      <c r="GBH3" s="40"/>
      <c r="GBI3" s="40"/>
      <c r="GBJ3" s="40"/>
      <c r="GBK3" s="40"/>
      <c r="GBL3" s="40"/>
      <c r="GBM3" s="40"/>
      <c r="GBN3" s="40"/>
      <c r="GBO3" s="40"/>
      <c r="GBP3" s="40"/>
      <c r="GBQ3" s="40"/>
      <c r="GBR3" s="40"/>
      <c r="GBS3" s="40"/>
      <c r="GBT3" s="40"/>
      <c r="GBU3" s="40"/>
      <c r="GBV3" s="40"/>
      <c r="GBW3" s="40"/>
      <c r="GBX3" s="40"/>
      <c r="GBY3" s="40"/>
      <c r="GBZ3" s="40"/>
      <c r="GCA3" s="40"/>
      <c r="GCB3" s="40"/>
      <c r="GCC3" s="40"/>
      <c r="GCD3" s="40"/>
      <c r="GCE3" s="40"/>
      <c r="GCF3" s="40"/>
      <c r="GCG3" s="40"/>
      <c r="GCH3" s="40"/>
      <c r="GCI3" s="40"/>
      <c r="GCJ3" s="40"/>
      <c r="GCK3" s="40"/>
      <c r="GCL3" s="40"/>
      <c r="GCM3" s="40"/>
      <c r="GCN3" s="40"/>
      <c r="GCO3" s="40"/>
      <c r="GCP3" s="40"/>
      <c r="GCQ3" s="40"/>
      <c r="GCR3" s="40"/>
      <c r="GCS3" s="40"/>
      <c r="GCT3" s="40"/>
      <c r="GCU3" s="40"/>
      <c r="GCV3" s="40"/>
      <c r="GCW3" s="40"/>
      <c r="GCX3" s="40"/>
      <c r="GCY3" s="40"/>
      <c r="GCZ3" s="40"/>
      <c r="GDA3" s="40"/>
      <c r="GDB3" s="40"/>
      <c r="GDC3" s="40"/>
      <c r="GDD3" s="40"/>
      <c r="GDE3" s="40"/>
      <c r="GDF3" s="40"/>
      <c r="GDG3" s="40"/>
      <c r="GDH3" s="40"/>
      <c r="GDI3" s="40"/>
      <c r="GDJ3" s="40"/>
      <c r="GDK3" s="40"/>
      <c r="GDL3" s="40"/>
      <c r="GDM3" s="40"/>
      <c r="GDN3" s="40"/>
      <c r="GDO3" s="40"/>
      <c r="GDP3" s="40"/>
      <c r="GDQ3" s="40"/>
      <c r="GDR3" s="40"/>
      <c r="GDS3" s="40"/>
      <c r="GDT3" s="40"/>
      <c r="GDU3" s="40"/>
      <c r="GDV3" s="40"/>
      <c r="GDW3" s="40"/>
      <c r="GDX3" s="40"/>
      <c r="GDY3" s="40"/>
      <c r="GDZ3" s="40"/>
      <c r="GEA3" s="40"/>
      <c r="GEB3" s="40"/>
      <c r="GEC3" s="40"/>
      <c r="GED3" s="40"/>
      <c r="GEE3" s="40"/>
      <c r="GEF3" s="40"/>
      <c r="GEG3" s="40"/>
      <c r="GEH3" s="40"/>
      <c r="GEI3" s="40"/>
      <c r="GEJ3" s="40"/>
      <c r="GEK3" s="40"/>
      <c r="GEL3" s="40"/>
      <c r="GEM3" s="40"/>
      <c r="GEN3" s="40"/>
      <c r="GEO3" s="40"/>
      <c r="GEP3" s="40"/>
      <c r="GEQ3" s="40"/>
      <c r="GER3" s="40"/>
      <c r="GES3" s="40"/>
      <c r="GET3" s="40"/>
      <c r="GEU3" s="40"/>
      <c r="GEV3" s="40"/>
      <c r="GEW3" s="40"/>
      <c r="GEX3" s="40"/>
      <c r="GEY3" s="40"/>
      <c r="GEZ3" s="40"/>
      <c r="GFA3" s="40"/>
      <c r="GFB3" s="40"/>
      <c r="GFC3" s="40"/>
      <c r="GFD3" s="40"/>
      <c r="GFE3" s="40"/>
      <c r="GFF3" s="40"/>
      <c r="GFG3" s="40"/>
      <c r="GFH3" s="40"/>
      <c r="GFI3" s="40"/>
      <c r="GFJ3" s="40"/>
      <c r="GFK3" s="40"/>
      <c r="GFL3" s="40"/>
      <c r="GFM3" s="40"/>
      <c r="GFN3" s="40"/>
      <c r="GFO3" s="40"/>
      <c r="GFP3" s="40"/>
      <c r="GFQ3" s="40"/>
      <c r="GFR3" s="40"/>
      <c r="GFS3" s="40"/>
      <c r="GFT3" s="40"/>
      <c r="GFU3" s="40"/>
      <c r="GFV3" s="40"/>
      <c r="GFW3" s="40"/>
      <c r="GFX3" s="40"/>
      <c r="GFY3" s="40"/>
      <c r="GFZ3" s="40"/>
      <c r="GGA3" s="40"/>
      <c r="GGB3" s="40"/>
      <c r="GGC3" s="40"/>
      <c r="GGD3" s="40"/>
      <c r="GGE3" s="40"/>
      <c r="GGF3" s="40"/>
      <c r="GGG3" s="40"/>
      <c r="GGH3" s="40"/>
      <c r="GGI3" s="40"/>
      <c r="GGJ3" s="40"/>
      <c r="GGK3" s="40"/>
      <c r="GGL3" s="40"/>
      <c r="GGM3" s="40"/>
      <c r="GGN3" s="40"/>
      <c r="GGO3" s="40"/>
      <c r="GGP3" s="40"/>
      <c r="GGQ3" s="40"/>
      <c r="GGR3" s="40"/>
      <c r="GGS3" s="40"/>
      <c r="GGT3" s="40"/>
      <c r="GGU3" s="40"/>
      <c r="GGV3" s="40"/>
      <c r="GGW3" s="40"/>
      <c r="GGX3" s="40"/>
      <c r="GGY3" s="40"/>
      <c r="GGZ3" s="40"/>
      <c r="GHA3" s="40"/>
      <c r="GHB3" s="40"/>
      <c r="GHC3" s="40"/>
      <c r="GHD3" s="40"/>
      <c r="GHE3" s="40"/>
      <c r="GHF3" s="40"/>
      <c r="GHG3" s="40"/>
      <c r="GHH3" s="40"/>
      <c r="GHI3" s="40"/>
      <c r="GHJ3" s="40"/>
      <c r="GHK3" s="40"/>
      <c r="GHL3" s="40"/>
      <c r="GHM3" s="40"/>
      <c r="GHN3" s="40"/>
      <c r="GHO3" s="40"/>
      <c r="GHP3" s="40"/>
      <c r="GHQ3" s="40"/>
      <c r="GHR3" s="40"/>
      <c r="GHS3" s="40"/>
      <c r="GHT3" s="40"/>
      <c r="GHU3" s="40"/>
      <c r="GHV3" s="40"/>
      <c r="GHW3" s="40"/>
      <c r="GHX3" s="40"/>
      <c r="GHY3" s="40"/>
      <c r="GHZ3" s="40"/>
      <c r="GIA3" s="40"/>
      <c r="GIB3" s="40"/>
      <c r="GIC3" s="40"/>
      <c r="GID3" s="40"/>
      <c r="GIE3" s="40"/>
      <c r="GIF3" s="40"/>
      <c r="GIG3" s="40"/>
      <c r="GIH3" s="40"/>
      <c r="GII3" s="40"/>
      <c r="GIJ3" s="40"/>
      <c r="GIK3" s="40"/>
      <c r="GIL3" s="40"/>
      <c r="GIM3" s="40"/>
      <c r="GIN3" s="40"/>
      <c r="GIO3" s="40"/>
      <c r="GIP3" s="40"/>
      <c r="GIQ3" s="40"/>
      <c r="GIR3" s="40"/>
      <c r="GIS3" s="40"/>
      <c r="GIT3" s="40"/>
      <c r="GIU3" s="40"/>
      <c r="GIV3" s="40"/>
      <c r="GIW3" s="40"/>
      <c r="GIX3" s="40"/>
      <c r="GIY3" s="40"/>
      <c r="GIZ3" s="40"/>
      <c r="GJA3" s="40"/>
      <c r="GJB3" s="40"/>
      <c r="GJC3" s="40"/>
      <c r="GJD3" s="40"/>
      <c r="GJE3" s="40"/>
      <c r="GJF3" s="40"/>
      <c r="GJG3" s="40"/>
      <c r="GJH3" s="40"/>
      <c r="GJI3" s="40"/>
      <c r="GJJ3" s="40"/>
      <c r="GJK3" s="40"/>
      <c r="GJL3" s="40"/>
      <c r="GJM3" s="40"/>
      <c r="GJN3" s="40"/>
      <c r="GJO3" s="40"/>
      <c r="GJP3" s="40"/>
      <c r="GJQ3" s="40"/>
      <c r="GJR3" s="40"/>
      <c r="GJS3" s="40"/>
      <c r="GJT3" s="40"/>
      <c r="GJU3" s="40"/>
      <c r="GJV3" s="40"/>
      <c r="GJW3" s="40"/>
      <c r="GJX3" s="40"/>
      <c r="GJY3" s="40"/>
      <c r="GJZ3" s="40"/>
      <c r="GKA3" s="40"/>
      <c r="GKB3" s="40"/>
      <c r="GKC3" s="40"/>
      <c r="GKD3" s="40"/>
      <c r="GKE3" s="40"/>
      <c r="GKF3" s="40"/>
      <c r="GKG3" s="40"/>
      <c r="GKH3" s="40"/>
      <c r="GKI3" s="40"/>
      <c r="GKJ3" s="40"/>
      <c r="GKK3" s="40"/>
      <c r="GKL3" s="40"/>
      <c r="GKM3" s="40"/>
      <c r="GKN3" s="40"/>
      <c r="GKO3" s="40"/>
      <c r="GKP3" s="40"/>
      <c r="GKQ3" s="40"/>
      <c r="GKR3" s="40"/>
      <c r="GKS3" s="40"/>
      <c r="GKT3" s="40"/>
      <c r="GKU3" s="40"/>
      <c r="GKV3" s="40"/>
      <c r="GKW3" s="40"/>
      <c r="GKX3" s="40"/>
      <c r="GKY3" s="40"/>
      <c r="GKZ3" s="40"/>
      <c r="GLA3" s="40"/>
      <c r="GLB3" s="40"/>
      <c r="GLC3" s="40"/>
      <c r="GLD3" s="40"/>
      <c r="GLE3" s="40"/>
      <c r="GLF3" s="40"/>
      <c r="GLG3" s="40"/>
      <c r="GLH3" s="40"/>
      <c r="GLI3" s="40"/>
      <c r="GLJ3" s="40"/>
      <c r="GLK3" s="40"/>
      <c r="GLL3" s="40"/>
      <c r="GLM3" s="40"/>
      <c r="GLN3" s="40"/>
      <c r="GLO3" s="40"/>
      <c r="GLP3" s="40"/>
      <c r="GLQ3" s="40"/>
      <c r="GLR3" s="40"/>
      <c r="GLS3" s="40"/>
      <c r="GLT3" s="40"/>
      <c r="GLU3" s="40"/>
      <c r="GLV3" s="40"/>
      <c r="GLW3" s="40"/>
      <c r="GLX3" s="40"/>
      <c r="GLY3" s="40"/>
      <c r="GLZ3" s="40"/>
      <c r="GMA3" s="40"/>
      <c r="GMB3" s="40"/>
      <c r="GMC3" s="40"/>
      <c r="GMD3" s="40"/>
      <c r="GME3" s="40"/>
      <c r="GMF3" s="40"/>
      <c r="GMG3" s="40"/>
      <c r="GMH3" s="40"/>
      <c r="GMI3" s="40"/>
      <c r="GMJ3" s="40"/>
      <c r="GMK3" s="40"/>
      <c r="GML3" s="40"/>
      <c r="GMM3" s="40"/>
      <c r="GMN3" s="40"/>
      <c r="GMO3" s="40"/>
      <c r="GMP3" s="40"/>
      <c r="GMQ3" s="40"/>
      <c r="GMR3" s="40"/>
      <c r="GMS3" s="40"/>
      <c r="GMT3" s="40"/>
      <c r="GMU3" s="40"/>
      <c r="GMV3" s="40"/>
      <c r="GMW3" s="40"/>
      <c r="GMX3" s="40"/>
      <c r="GMY3" s="40"/>
      <c r="GMZ3" s="40"/>
      <c r="GNA3" s="40"/>
      <c r="GNB3" s="40"/>
      <c r="GNC3" s="40"/>
      <c r="GND3" s="40"/>
      <c r="GNE3" s="40"/>
      <c r="GNF3" s="40"/>
      <c r="GNG3" s="40"/>
      <c r="GNH3" s="40"/>
      <c r="GNI3" s="40"/>
      <c r="GNJ3" s="40"/>
      <c r="GNK3" s="40"/>
      <c r="GNL3" s="40"/>
      <c r="GNM3" s="40"/>
      <c r="GNN3" s="40"/>
      <c r="GNO3" s="40"/>
      <c r="GNP3" s="40"/>
      <c r="GNQ3" s="40"/>
      <c r="GNR3" s="40"/>
      <c r="GNS3" s="40"/>
      <c r="GNT3" s="40"/>
      <c r="GNU3" s="40"/>
      <c r="GNV3" s="40"/>
      <c r="GNW3" s="40"/>
      <c r="GNX3" s="40"/>
      <c r="GNY3" s="40"/>
      <c r="GNZ3" s="40"/>
      <c r="GOA3" s="40"/>
      <c r="GOB3" s="40"/>
      <c r="GOC3" s="40"/>
      <c r="GOD3" s="40"/>
      <c r="GOE3" s="40"/>
      <c r="GOF3" s="40"/>
      <c r="GOG3" s="40"/>
      <c r="GOH3" s="40"/>
      <c r="GOI3" s="40"/>
      <c r="GOJ3" s="40"/>
      <c r="GOK3" s="40"/>
      <c r="GOL3" s="40"/>
      <c r="GOM3" s="40"/>
      <c r="GON3" s="40"/>
      <c r="GOO3" s="40"/>
      <c r="GOP3" s="40"/>
      <c r="GOQ3" s="40"/>
      <c r="GOR3" s="40"/>
      <c r="GOS3" s="40"/>
      <c r="GOT3" s="40"/>
      <c r="GOU3" s="40"/>
      <c r="GOV3" s="40"/>
      <c r="GOW3" s="40"/>
      <c r="GOX3" s="40"/>
      <c r="GOY3" s="40"/>
      <c r="GOZ3" s="40"/>
      <c r="GPA3" s="40"/>
      <c r="GPB3" s="40"/>
      <c r="GPC3" s="40"/>
      <c r="GPD3" s="40"/>
      <c r="GPE3" s="40"/>
      <c r="GPF3" s="40"/>
      <c r="GPG3" s="40"/>
      <c r="GPH3" s="40"/>
      <c r="GPI3" s="40"/>
      <c r="GPJ3" s="40"/>
      <c r="GPK3" s="40"/>
      <c r="GPL3" s="40"/>
      <c r="GPM3" s="40"/>
      <c r="GPN3" s="40"/>
      <c r="GPO3" s="40"/>
      <c r="GPP3" s="40"/>
      <c r="GPQ3" s="40"/>
      <c r="GPR3" s="40"/>
      <c r="GPS3" s="40"/>
      <c r="GPT3" s="40"/>
      <c r="GPU3" s="40"/>
      <c r="GPV3" s="40"/>
      <c r="GPW3" s="40"/>
      <c r="GPX3" s="40"/>
      <c r="GPY3" s="40"/>
      <c r="GPZ3" s="40"/>
      <c r="GQA3" s="40"/>
      <c r="GQB3" s="40"/>
      <c r="GQC3" s="40"/>
      <c r="GQD3" s="40"/>
      <c r="GQE3" s="40"/>
      <c r="GQF3" s="40"/>
      <c r="GQG3" s="40"/>
      <c r="GQH3" s="40"/>
      <c r="GQI3" s="40"/>
      <c r="GQJ3" s="40"/>
      <c r="GQK3" s="40"/>
      <c r="GQL3" s="40"/>
      <c r="GQM3" s="40"/>
      <c r="GQN3" s="40"/>
      <c r="GQO3" s="40"/>
      <c r="GQP3" s="40"/>
      <c r="GQQ3" s="40"/>
      <c r="GQR3" s="40"/>
      <c r="GQS3" s="40"/>
      <c r="GQT3" s="40"/>
      <c r="GQU3" s="40"/>
      <c r="GQV3" s="40"/>
      <c r="GQW3" s="40"/>
      <c r="GQX3" s="40"/>
      <c r="GQY3" s="40"/>
      <c r="GQZ3" s="40"/>
      <c r="GRA3" s="40"/>
      <c r="GRB3" s="40"/>
      <c r="GRC3" s="40"/>
      <c r="GRD3" s="40"/>
      <c r="GRE3" s="40"/>
      <c r="GRF3" s="40"/>
      <c r="GRG3" s="40"/>
      <c r="GRH3" s="40"/>
      <c r="GRI3" s="40"/>
      <c r="GRJ3" s="40"/>
      <c r="GRK3" s="40"/>
      <c r="GRL3" s="40"/>
      <c r="GRM3" s="40"/>
      <c r="GRN3" s="40"/>
      <c r="GRO3" s="40"/>
      <c r="GRP3" s="40"/>
      <c r="GRQ3" s="40"/>
      <c r="GRR3" s="40"/>
      <c r="GRS3" s="40"/>
      <c r="GRT3" s="40"/>
      <c r="GRU3" s="40"/>
      <c r="GRV3" s="40"/>
      <c r="GRW3" s="40"/>
      <c r="GRX3" s="40"/>
      <c r="GRY3" s="40"/>
      <c r="GRZ3" s="40"/>
      <c r="GSA3" s="40"/>
      <c r="GSB3" s="40"/>
      <c r="GSC3" s="40"/>
      <c r="GSD3" s="40"/>
      <c r="GSE3" s="40"/>
      <c r="GSF3" s="40"/>
      <c r="GSG3" s="40"/>
      <c r="GSH3" s="40"/>
      <c r="GSI3" s="40"/>
      <c r="GSJ3" s="40"/>
      <c r="GSK3" s="40"/>
      <c r="GSL3" s="40"/>
      <c r="GSM3" s="40"/>
      <c r="GSN3" s="40"/>
      <c r="GSO3" s="40"/>
      <c r="GSP3" s="40"/>
      <c r="GSQ3" s="40"/>
      <c r="GSR3" s="40"/>
      <c r="GSS3" s="40"/>
      <c r="GST3" s="40"/>
      <c r="GSU3" s="40"/>
      <c r="GSV3" s="40"/>
      <c r="GSW3" s="40"/>
      <c r="GSX3" s="40"/>
      <c r="GSY3" s="40"/>
      <c r="GSZ3" s="40"/>
      <c r="GTA3" s="40"/>
      <c r="GTB3" s="40"/>
      <c r="GTC3" s="40"/>
      <c r="GTD3" s="40"/>
      <c r="GTE3" s="40"/>
      <c r="GTF3" s="40"/>
      <c r="GTG3" s="40"/>
      <c r="GTH3" s="40"/>
      <c r="GTI3" s="40"/>
      <c r="GTJ3" s="40"/>
      <c r="GTK3" s="40"/>
      <c r="GTL3" s="40"/>
      <c r="GTM3" s="40"/>
      <c r="GTN3" s="40"/>
      <c r="GTO3" s="40"/>
      <c r="GTP3" s="40"/>
      <c r="GTQ3" s="40"/>
      <c r="GTR3" s="40"/>
      <c r="GTS3" s="40"/>
      <c r="GTT3" s="40"/>
      <c r="GTU3" s="40"/>
      <c r="GTV3" s="40"/>
      <c r="GTW3" s="40"/>
      <c r="GTX3" s="40"/>
      <c r="GTY3" s="40"/>
      <c r="GTZ3" s="40"/>
      <c r="GUA3" s="40"/>
      <c r="GUB3" s="40"/>
      <c r="GUC3" s="40"/>
      <c r="GUD3" s="40"/>
      <c r="GUE3" s="40"/>
      <c r="GUF3" s="40"/>
      <c r="GUG3" s="40"/>
      <c r="GUH3" s="40"/>
      <c r="GUI3" s="40"/>
      <c r="GUJ3" s="40"/>
      <c r="GUK3" s="40"/>
      <c r="GUL3" s="40"/>
      <c r="GUM3" s="40"/>
      <c r="GUN3" s="40"/>
      <c r="GUO3" s="40"/>
      <c r="GUP3" s="40"/>
      <c r="GUQ3" s="40"/>
      <c r="GUR3" s="40"/>
      <c r="GUS3" s="40"/>
      <c r="GUT3" s="40"/>
      <c r="GUU3" s="40"/>
      <c r="GUV3" s="40"/>
      <c r="GUW3" s="40"/>
      <c r="GUX3" s="40"/>
      <c r="GUY3" s="40"/>
      <c r="GUZ3" s="40"/>
      <c r="GVA3" s="40"/>
      <c r="GVB3" s="40"/>
      <c r="GVC3" s="40"/>
      <c r="GVD3" s="40"/>
      <c r="GVE3" s="40"/>
      <c r="GVF3" s="40"/>
      <c r="GVG3" s="40"/>
      <c r="GVH3" s="40"/>
      <c r="GVI3" s="40"/>
      <c r="GVJ3" s="40"/>
      <c r="GVK3" s="40"/>
      <c r="GVL3" s="40"/>
      <c r="GVM3" s="40"/>
      <c r="GVN3" s="40"/>
      <c r="GVO3" s="40"/>
      <c r="GVP3" s="40"/>
      <c r="GVQ3" s="40"/>
      <c r="GVR3" s="40"/>
      <c r="GVS3" s="40"/>
      <c r="GVT3" s="40"/>
      <c r="GVU3" s="40"/>
      <c r="GVV3" s="40"/>
      <c r="GVW3" s="40"/>
      <c r="GVX3" s="40"/>
      <c r="GVY3" s="40"/>
      <c r="GVZ3" s="40"/>
      <c r="GWA3" s="40"/>
      <c r="GWB3" s="40"/>
      <c r="GWC3" s="40"/>
      <c r="GWD3" s="40"/>
      <c r="GWE3" s="40"/>
      <c r="GWF3" s="40"/>
      <c r="GWG3" s="40"/>
      <c r="GWH3" s="40"/>
      <c r="GWI3" s="40"/>
      <c r="GWJ3" s="40"/>
      <c r="GWK3" s="40"/>
      <c r="GWL3" s="40"/>
      <c r="GWM3" s="40"/>
      <c r="GWN3" s="40"/>
      <c r="GWO3" s="40"/>
      <c r="GWP3" s="40"/>
      <c r="GWQ3" s="40"/>
      <c r="GWR3" s="40"/>
      <c r="GWS3" s="40"/>
      <c r="GWT3" s="40"/>
      <c r="GWU3" s="40"/>
      <c r="GWV3" s="40"/>
      <c r="GWW3" s="40"/>
      <c r="GWX3" s="40"/>
      <c r="GWY3" s="40"/>
      <c r="GWZ3" s="40"/>
      <c r="GXA3" s="40"/>
      <c r="GXB3" s="40"/>
      <c r="GXC3" s="40"/>
      <c r="GXD3" s="40"/>
      <c r="GXE3" s="40"/>
      <c r="GXF3" s="40"/>
      <c r="GXG3" s="40"/>
      <c r="GXH3" s="40"/>
      <c r="GXI3" s="40"/>
      <c r="GXJ3" s="40"/>
      <c r="GXK3" s="40"/>
      <c r="GXL3" s="40"/>
      <c r="GXM3" s="40"/>
      <c r="GXN3" s="40"/>
      <c r="GXO3" s="40"/>
      <c r="GXP3" s="40"/>
      <c r="GXQ3" s="40"/>
      <c r="GXR3" s="40"/>
      <c r="GXS3" s="40"/>
      <c r="GXT3" s="40"/>
      <c r="GXU3" s="40"/>
      <c r="GXV3" s="40"/>
      <c r="GXW3" s="40"/>
      <c r="GXX3" s="40"/>
      <c r="GXY3" s="40"/>
      <c r="GXZ3" s="40"/>
      <c r="GYA3" s="40"/>
      <c r="GYB3" s="40"/>
      <c r="GYC3" s="40"/>
      <c r="GYD3" s="40"/>
      <c r="GYE3" s="40"/>
      <c r="GYF3" s="40"/>
      <c r="GYG3" s="40"/>
      <c r="GYH3" s="40"/>
      <c r="GYI3" s="40"/>
      <c r="GYJ3" s="40"/>
      <c r="GYK3" s="40"/>
      <c r="GYL3" s="40"/>
      <c r="GYM3" s="40"/>
      <c r="GYN3" s="40"/>
      <c r="GYO3" s="40"/>
      <c r="GYP3" s="40"/>
      <c r="GYQ3" s="40"/>
      <c r="GYR3" s="40"/>
      <c r="GYS3" s="40"/>
      <c r="GYT3" s="40"/>
      <c r="GYU3" s="40"/>
      <c r="GYV3" s="40"/>
      <c r="GYW3" s="40"/>
      <c r="GYX3" s="40"/>
      <c r="GYY3" s="40"/>
      <c r="GYZ3" s="40"/>
      <c r="GZA3" s="40"/>
      <c r="GZB3" s="40"/>
      <c r="GZC3" s="40"/>
      <c r="GZD3" s="40"/>
      <c r="GZE3" s="40"/>
      <c r="GZF3" s="40"/>
      <c r="GZG3" s="40"/>
      <c r="GZH3" s="40"/>
      <c r="GZI3" s="40"/>
      <c r="GZJ3" s="40"/>
      <c r="GZK3" s="40"/>
      <c r="GZL3" s="40"/>
      <c r="GZM3" s="40"/>
      <c r="GZN3" s="40"/>
      <c r="GZO3" s="40"/>
      <c r="GZP3" s="40"/>
      <c r="GZQ3" s="40"/>
      <c r="GZR3" s="40"/>
      <c r="GZS3" s="40"/>
      <c r="GZT3" s="40"/>
      <c r="GZU3" s="40"/>
      <c r="GZV3" s="40"/>
      <c r="GZW3" s="40"/>
      <c r="GZX3" s="40"/>
      <c r="GZY3" s="40"/>
      <c r="GZZ3" s="40"/>
      <c r="HAA3" s="40"/>
      <c r="HAB3" s="40"/>
      <c r="HAC3" s="40"/>
      <c r="HAD3" s="40"/>
      <c r="HAE3" s="40"/>
      <c r="HAF3" s="40"/>
      <c r="HAG3" s="40"/>
      <c r="HAH3" s="40"/>
      <c r="HAI3" s="40"/>
      <c r="HAJ3" s="40"/>
      <c r="HAK3" s="40"/>
      <c r="HAL3" s="40"/>
      <c r="HAM3" s="40"/>
      <c r="HAN3" s="40"/>
      <c r="HAO3" s="40"/>
      <c r="HAP3" s="40"/>
      <c r="HAQ3" s="40"/>
      <c r="HAR3" s="40"/>
      <c r="HAS3" s="40"/>
      <c r="HAT3" s="40"/>
      <c r="HAU3" s="40"/>
      <c r="HAV3" s="40"/>
      <c r="HAW3" s="40"/>
      <c r="HAX3" s="40"/>
      <c r="HAY3" s="40"/>
      <c r="HAZ3" s="40"/>
      <c r="HBA3" s="40"/>
      <c r="HBB3" s="40"/>
      <c r="HBC3" s="40"/>
      <c r="HBD3" s="40"/>
      <c r="HBE3" s="40"/>
      <c r="HBF3" s="40"/>
      <c r="HBG3" s="40"/>
      <c r="HBH3" s="40"/>
      <c r="HBI3" s="40"/>
      <c r="HBJ3" s="40"/>
      <c r="HBK3" s="40"/>
      <c r="HBL3" s="40"/>
      <c r="HBM3" s="40"/>
      <c r="HBN3" s="40"/>
      <c r="HBO3" s="40"/>
      <c r="HBP3" s="40"/>
      <c r="HBQ3" s="40"/>
      <c r="HBR3" s="40"/>
      <c r="HBS3" s="40"/>
      <c r="HBT3" s="40"/>
      <c r="HBU3" s="40"/>
      <c r="HBV3" s="40"/>
      <c r="HBW3" s="40"/>
      <c r="HBX3" s="40"/>
      <c r="HBY3" s="40"/>
      <c r="HBZ3" s="40"/>
      <c r="HCA3" s="40"/>
      <c r="HCB3" s="40"/>
      <c r="HCC3" s="40"/>
      <c r="HCD3" s="40"/>
      <c r="HCE3" s="40"/>
      <c r="HCF3" s="40"/>
      <c r="HCG3" s="40"/>
      <c r="HCH3" s="40"/>
      <c r="HCI3" s="40"/>
      <c r="HCJ3" s="40"/>
      <c r="HCK3" s="40"/>
      <c r="HCL3" s="40"/>
      <c r="HCM3" s="40"/>
      <c r="HCN3" s="40"/>
      <c r="HCO3" s="40"/>
      <c r="HCP3" s="40"/>
      <c r="HCQ3" s="40"/>
      <c r="HCR3" s="40"/>
      <c r="HCS3" s="40"/>
      <c r="HCT3" s="40"/>
      <c r="HCU3" s="40"/>
      <c r="HCV3" s="40"/>
      <c r="HCW3" s="40"/>
      <c r="HCX3" s="40"/>
      <c r="HCY3" s="40"/>
      <c r="HCZ3" s="40"/>
      <c r="HDA3" s="40"/>
      <c r="HDB3" s="40"/>
      <c r="HDC3" s="40"/>
      <c r="HDD3" s="40"/>
      <c r="HDE3" s="40"/>
      <c r="HDF3" s="40"/>
      <c r="HDG3" s="40"/>
      <c r="HDH3" s="40"/>
      <c r="HDI3" s="40"/>
      <c r="HDJ3" s="40"/>
      <c r="HDK3" s="40"/>
      <c r="HDL3" s="40"/>
      <c r="HDM3" s="40"/>
      <c r="HDN3" s="40"/>
      <c r="HDO3" s="40"/>
      <c r="HDP3" s="40"/>
      <c r="HDQ3" s="40"/>
      <c r="HDR3" s="40"/>
      <c r="HDS3" s="40"/>
      <c r="HDT3" s="40"/>
      <c r="HDU3" s="40"/>
      <c r="HDV3" s="40"/>
      <c r="HDW3" s="40"/>
      <c r="HDX3" s="40"/>
      <c r="HDY3" s="40"/>
      <c r="HDZ3" s="40"/>
      <c r="HEA3" s="40"/>
      <c r="HEB3" s="40"/>
      <c r="HEC3" s="40"/>
      <c r="HED3" s="40"/>
      <c r="HEE3" s="40"/>
      <c r="HEF3" s="40"/>
      <c r="HEG3" s="40"/>
      <c r="HEH3" s="40"/>
      <c r="HEI3" s="40"/>
      <c r="HEJ3" s="40"/>
      <c r="HEK3" s="40"/>
      <c r="HEL3" s="40"/>
      <c r="HEM3" s="40"/>
      <c r="HEN3" s="40"/>
      <c r="HEO3" s="40"/>
      <c r="HEP3" s="40"/>
      <c r="HEQ3" s="40"/>
      <c r="HER3" s="40"/>
      <c r="HES3" s="40"/>
      <c r="HET3" s="40"/>
      <c r="HEU3" s="40"/>
      <c r="HEV3" s="40"/>
      <c r="HEW3" s="40"/>
      <c r="HEX3" s="40"/>
      <c r="HEY3" s="40"/>
      <c r="HEZ3" s="40"/>
      <c r="HFA3" s="40"/>
      <c r="HFB3" s="40"/>
      <c r="HFC3" s="40"/>
      <c r="HFD3" s="40"/>
      <c r="HFE3" s="40"/>
      <c r="HFF3" s="40"/>
      <c r="HFG3" s="40"/>
      <c r="HFH3" s="40"/>
      <c r="HFI3" s="40"/>
      <c r="HFJ3" s="40"/>
      <c r="HFK3" s="40"/>
      <c r="HFL3" s="40"/>
      <c r="HFM3" s="40"/>
      <c r="HFN3" s="40"/>
      <c r="HFO3" s="40"/>
      <c r="HFP3" s="40"/>
      <c r="HFQ3" s="40"/>
      <c r="HFR3" s="40"/>
      <c r="HFS3" s="40"/>
      <c r="HFT3" s="40"/>
      <c r="HFU3" s="40"/>
      <c r="HFV3" s="40"/>
      <c r="HFW3" s="40"/>
      <c r="HFX3" s="40"/>
      <c r="HFY3" s="40"/>
      <c r="HFZ3" s="40"/>
      <c r="HGA3" s="40"/>
      <c r="HGB3" s="40"/>
      <c r="HGC3" s="40"/>
      <c r="HGD3" s="40"/>
      <c r="HGE3" s="40"/>
      <c r="HGF3" s="40"/>
      <c r="HGG3" s="40"/>
      <c r="HGH3" s="40"/>
      <c r="HGI3" s="40"/>
      <c r="HGJ3" s="40"/>
      <c r="HGK3" s="40"/>
      <c r="HGL3" s="40"/>
      <c r="HGM3" s="40"/>
      <c r="HGN3" s="40"/>
      <c r="HGO3" s="40"/>
      <c r="HGP3" s="40"/>
      <c r="HGQ3" s="40"/>
      <c r="HGR3" s="40"/>
      <c r="HGS3" s="40"/>
      <c r="HGT3" s="40"/>
      <c r="HGU3" s="40"/>
      <c r="HGV3" s="40"/>
      <c r="HGW3" s="40"/>
      <c r="HGX3" s="40"/>
      <c r="HGY3" s="40"/>
      <c r="HGZ3" s="40"/>
      <c r="HHA3" s="40"/>
      <c r="HHB3" s="40"/>
      <c r="HHC3" s="40"/>
      <c r="HHD3" s="40"/>
      <c r="HHE3" s="40"/>
      <c r="HHF3" s="40"/>
      <c r="HHG3" s="40"/>
      <c r="HHH3" s="40"/>
      <c r="HHI3" s="40"/>
      <c r="HHJ3" s="40"/>
      <c r="HHK3" s="40"/>
      <c r="HHL3" s="40"/>
      <c r="HHM3" s="40"/>
      <c r="HHN3" s="40"/>
      <c r="HHO3" s="40"/>
      <c r="HHP3" s="40"/>
      <c r="HHQ3" s="40"/>
      <c r="HHR3" s="40"/>
      <c r="HHS3" s="40"/>
      <c r="HHT3" s="40"/>
      <c r="HHU3" s="40"/>
      <c r="HHV3" s="40"/>
      <c r="HHW3" s="40"/>
      <c r="HHX3" s="40"/>
      <c r="HHY3" s="40"/>
      <c r="HHZ3" s="40"/>
      <c r="HIA3" s="40"/>
      <c r="HIB3" s="40"/>
      <c r="HIC3" s="40"/>
      <c r="HID3" s="40"/>
      <c r="HIE3" s="40"/>
      <c r="HIF3" s="40"/>
      <c r="HIG3" s="40"/>
      <c r="HIH3" s="40"/>
      <c r="HII3" s="40"/>
      <c r="HIJ3" s="40"/>
      <c r="HIK3" s="40"/>
      <c r="HIL3" s="40"/>
      <c r="HIM3" s="40"/>
      <c r="HIN3" s="40"/>
      <c r="HIO3" s="40"/>
      <c r="HIP3" s="40"/>
      <c r="HIQ3" s="40"/>
      <c r="HIR3" s="40"/>
      <c r="HIS3" s="40"/>
      <c r="HIT3" s="40"/>
      <c r="HIU3" s="40"/>
      <c r="HIV3" s="40"/>
      <c r="HIW3" s="40"/>
      <c r="HIX3" s="40"/>
      <c r="HIY3" s="40"/>
      <c r="HIZ3" s="40"/>
      <c r="HJA3" s="40"/>
      <c r="HJB3" s="40"/>
      <c r="HJC3" s="40"/>
      <c r="HJD3" s="40"/>
      <c r="HJE3" s="40"/>
      <c r="HJF3" s="40"/>
      <c r="HJG3" s="40"/>
      <c r="HJH3" s="40"/>
      <c r="HJI3" s="40"/>
      <c r="HJJ3" s="40"/>
      <c r="HJK3" s="40"/>
      <c r="HJL3" s="40"/>
      <c r="HJM3" s="40"/>
      <c r="HJN3" s="40"/>
      <c r="HJO3" s="40"/>
      <c r="HJP3" s="40"/>
      <c r="HJQ3" s="40"/>
      <c r="HJR3" s="40"/>
      <c r="HJS3" s="40"/>
      <c r="HJT3" s="40"/>
      <c r="HJU3" s="40"/>
      <c r="HJV3" s="40"/>
      <c r="HJW3" s="40"/>
      <c r="HJX3" s="40"/>
      <c r="HJY3" s="40"/>
      <c r="HJZ3" s="40"/>
      <c r="HKA3" s="40"/>
      <c r="HKB3" s="40"/>
      <c r="HKC3" s="40"/>
      <c r="HKD3" s="40"/>
      <c r="HKE3" s="40"/>
      <c r="HKF3" s="40"/>
      <c r="HKG3" s="40"/>
      <c r="HKH3" s="40"/>
      <c r="HKI3" s="40"/>
      <c r="HKJ3" s="40"/>
      <c r="HKK3" s="40"/>
      <c r="HKL3" s="40"/>
      <c r="HKM3" s="40"/>
      <c r="HKN3" s="40"/>
      <c r="HKO3" s="40"/>
      <c r="HKP3" s="40"/>
      <c r="HKQ3" s="40"/>
      <c r="HKR3" s="40"/>
      <c r="HKS3" s="40"/>
      <c r="HKT3" s="40"/>
      <c r="HKU3" s="40"/>
      <c r="HKV3" s="40"/>
      <c r="HKW3" s="40"/>
      <c r="HKX3" s="40"/>
      <c r="HKY3" s="40"/>
      <c r="HKZ3" s="40"/>
      <c r="HLA3" s="40"/>
      <c r="HLB3" s="40"/>
      <c r="HLC3" s="40"/>
      <c r="HLD3" s="40"/>
      <c r="HLE3" s="40"/>
      <c r="HLF3" s="40"/>
      <c r="HLG3" s="40"/>
      <c r="HLH3" s="40"/>
      <c r="HLI3" s="40"/>
      <c r="HLJ3" s="40"/>
      <c r="HLK3" s="40"/>
      <c r="HLL3" s="40"/>
      <c r="HLM3" s="40"/>
      <c r="HLN3" s="40"/>
      <c r="HLO3" s="40"/>
      <c r="HLP3" s="40"/>
      <c r="HLQ3" s="40"/>
      <c r="HLR3" s="40"/>
      <c r="HLS3" s="40"/>
      <c r="HLT3" s="40"/>
      <c r="HLU3" s="40"/>
      <c r="HLV3" s="40"/>
      <c r="HLW3" s="40"/>
      <c r="HLX3" s="40"/>
      <c r="HLY3" s="40"/>
      <c r="HLZ3" s="40"/>
      <c r="HMA3" s="40"/>
      <c r="HMB3" s="40"/>
      <c r="HMC3" s="40"/>
      <c r="HMD3" s="40"/>
      <c r="HME3" s="40"/>
      <c r="HMF3" s="40"/>
      <c r="HMG3" s="40"/>
      <c r="HMH3" s="40"/>
      <c r="HMI3" s="40"/>
      <c r="HMJ3" s="40"/>
      <c r="HMK3" s="40"/>
      <c r="HML3" s="40"/>
      <c r="HMM3" s="40"/>
      <c r="HMN3" s="40"/>
      <c r="HMO3" s="40"/>
      <c r="HMP3" s="40"/>
      <c r="HMQ3" s="40"/>
      <c r="HMR3" s="40"/>
      <c r="HMS3" s="40"/>
      <c r="HMT3" s="40"/>
      <c r="HMU3" s="40"/>
      <c r="HMV3" s="40"/>
      <c r="HMW3" s="40"/>
      <c r="HMX3" s="40"/>
      <c r="HMY3" s="40"/>
      <c r="HMZ3" s="40"/>
      <c r="HNA3" s="40"/>
      <c r="HNB3" s="40"/>
      <c r="HNC3" s="40"/>
      <c r="HND3" s="40"/>
      <c r="HNE3" s="40"/>
      <c r="HNF3" s="40"/>
      <c r="HNG3" s="40"/>
      <c r="HNH3" s="40"/>
      <c r="HNI3" s="40"/>
      <c r="HNJ3" s="40"/>
      <c r="HNK3" s="40"/>
      <c r="HNL3" s="40"/>
      <c r="HNM3" s="40"/>
      <c r="HNN3" s="40"/>
      <c r="HNO3" s="40"/>
      <c r="HNP3" s="40"/>
      <c r="HNQ3" s="40"/>
      <c r="HNR3" s="40"/>
      <c r="HNS3" s="40"/>
      <c r="HNT3" s="40"/>
      <c r="HNU3" s="40"/>
      <c r="HNV3" s="40"/>
      <c r="HNW3" s="40"/>
      <c r="HNX3" s="40"/>
      <c r="HNY3" s="40"/>
      <c r="HNZ3" s="40"/>
      <c r="HOA3" s="40"/>
      <c r="HOB3" s="40"/>
      <c r="HOC3" s="40"/>
      <c r="HOD3" s="40"/>
      <c r="HOE3" s="40"/>
      <c r="HOF3" s="40"/>
      <c r="HOG3" s="40"/>
      <c r="HOH3" s="40"/>
      <c r="HOI3" s="40"/>
      <c r="HOJ3" s="40"/>
      <c r="HOK3" s="40"/>
      <c r="HOL3" s="40"/>
      <c r="HOM3" s="40"/>
      <c r="HON3" s="40"/>
      <c r="HOO3" s="40"/>
      <c r="HOP3" s="40"/>
      <c r="HOQ3" s="40"/>
      <c r="HOR3" s="40"/>
      <c r="HOS3" s="40"/>
      <c r="HOT3" s="40"/>
      <c r="HOU3" s="40"/>
      <c r="HOV3" s="40"/>
      <c r="HOW3" s="40"/>
      <c r="HOX3" s="40"/>
      <c r="HOY3" s="40"/>
      <c r="HOZ3" s="40"/>
      <c r="HPA3" s="40"/>
      <c r="HPB3" s="40"/>
      <c r="HPC3" s="40"/>
      <c r="HPD3" s="40"/>
      <c r="HPE3" s="40"/>
      <c r="HPF3" s="40"/>
      <c r="HPG3" s="40"/>
      <c r="HPH3" s="40"/>
      <c r="HPI3" s="40"/>
      <c r="HPJ3" s="40"/>
      <c r="HPK3" s="40"/>
      <c r="HPL3" s="40"/>
      <c r="HPM3" s="40"/>
      <c r="HPN3" s="40"/>
      <c r="HPO3" s="40"/>
      <c r="HPP3" s="40"/>
      <c r="HPQ3" s="40"/>
      <c r="HPR3" s="40"/>
      <c r="HPS3" s="40"/>
      <c r="HPT3" s="40"/>
      <c r="HPU3" s="40"/>
      <c r="HPV3" s="40"/>
      <c r="HPW3" s="40"/>
      <c r="HPX3" s="40"/>
      <c r="HPY3" s="40"/>
      <c r="HPZ3" s="40"/>
      <c r="HQA3" s="40"/>
      <c r="HQB3" s="40"/>
      <c r="HQC3" s="40"/>
      <c r="HQD3" s="40"/>
      <c r="HQE3" s="40"/>
      <c r="HQF3" s="40"/>
      <c r="HQG3" s="40"/>
      <c r="HQH3" s="40"/>
      <c r="HQI3" s="40"/>
      <c r="HQJ3" s="40"/>
      <c r="HQK3" s="40"/>
      <c r="HQL3" s="40"/>
      <c r="HQM3" s="40"/>
      <c r="HQN3" s="40"/>
      <c r="HQO3" s="40"/>
      <c r="HQP3" s="40"/>
      <c r="HQQ3" s="40"/>
      <c r="HQR3" s="40"/>
      <c r="HQS3" s="40"/>
      <c r="HQT3" s="40"/>
      <c r="HQU3" s="40"/>
      <c r="HQV3" s="40"/>
      <c r="HQW3" s="40"/>
      <c r="HQX3" s="40"/>
      <c r="HQY3" s="40"/>
      <c r="HQZ3" s="40"/>
      <c r="HRA3" s="40"/>
      <c r="HRB3" s="40"/>
      <c r="HRC3" s="40"/>
      <c r="HRD3" s="40"/>
      <c r="HRE3" s="40"/>
      <c r="HRF3" s="40"/>
      <c r="HRG3" s="40"/>
      <c r="HRH3" s="40"/>
      <c r="HRI3" s="40"/>
      <c r="HRJ3" s="40"/>
      <c r="HRK3" s="40"/>
      <c r="HRL3" s="40"/>
      <c r="HRM3" s="40"/>
      <c r="HRN3" s="40"/>
      <c r="HRO3" s="40"/>
      <c r="HRP3" s="40"/>
      <c r="HRQ3" s="40"/>
      <c r="HRR3" s="40"/>
      <c r="HRS3" s="40"/>
      <c r="HRT3" s="40"/>
      <c r="HRU3" s="40"/>
      <c r="HRV3" s="40"/>
      <c r="HRW3" s="40"/>
      <c r="HRX3" s="40"/>
      <c r="HRY3" s="40"/>
      <c r="HRZ3" s="40"/>
      <c r="HSA3" s="40"/>
      <c r="HSB3" s="40"/>
      <c r="HSC3" s="40"/>
      <c r="HSD3" s="40"/>
      <c r="HSE3" s="40"/>
      <c r="HSF3" s="40"/>
      <c r="HSG3" s="40"/>
      <c r="HSH3" s="40"/>
      <c r="HSI3" s="40"/>
      <c r="HSJ3" s="40"/>
      <c r="HSK3" s="40"/>
      <c r="HSL3" s="40"/>
      <c r="HSM3" s="40"/>
      <c r="HSN3" s="40"/>
      <c r="HSO3" s="40"/>
      <c r="HSP3" s="40"/>
      <c r="HSQ3" s="40"/>
      <c r="HSR3" s="40"/>
      <c r="HSS3" s="40"/>
      <c r="HST3" s="40"/>
      <c r="HSU3" s="40"/>
      <c r="HSV3" s="40"/>
      <c r="HSW3" s="40"/>
      <c r="HSX3" s="40"/>
      <c r="HSY3" s="40"/>
      <c r="HSZ3" s="40"/>
      <c r="HTA3" s="40"/>
      <c r="HTB3" s="40"/>
      <c r="HTC3" s="40"/>
      <c r="HTD3" s="40"/>
      <c r="HTE3" s="40"/>
      <c r="HTF3" s="40"/>
      <c r="HTG3" s="40"/>
      <c r="HTH3" s="40"/>
      <c r="HTI3" s="40"/>
      <c r="HTJ3" s="40"/>
      <c r="HTK3" s="40"/>
      <c r="HTL3" s="40"/>
      <c r="HTM3" s="40"/>
      <c r="HTN3" s="40"/>
      <c r="HTO3" s="40"/>
      <c r="HTP3" s="40"/>
      <c r="HTQ3" s="40"/>
      <c r="HTR3" s="40"/>
      <c r="HTS3" s="40"/>
      <c r="HTT3" s="40"/>
      <c r="HTU3" s="40"/>
      <c r="HTV3" s="40"/>
      <c r="HTW3" s="40"/>
      <c r="HTX3" s="40"/>
      <c r="HTY3" s="40"/>
      <c r="HTZ3" s="40"/>
      <c r="HUA3" s="40"/>
      <c r="HUB3" s="40"/>
      <c r="HUC3" s="40"/>
      <c r="HUD3" s="40"/>
      <c r="HUE3" s="40"/>
      <c r="HUF3" s="40"/>
      <c r="HUG3" s="40"/>
      <c r="HUH3" s="40"/>
      <c r="HUI3" s="40"/>
      <c r="HUJ3" s="40"/>
      <c r="HUK3" s="40"/>
      <c r="HUL3" s="40"/>
      <c r="HUM3" s="40"/>
      <c r="HUN3" s="40"/>
      <c r="HUO3" s="40"/>
      <c r="HUP3" s="40"/>
      <c r="HUQ3" s="40"/>
      <c r="HUR3" s="40"/>
      <c r="HUS3" s="40"/>
      <c r="HUT3" s="40"/>
      <c r="HUU3" s="40"/>
      <c r="HUV3" s="40"/>
      <c r="HUW3" s="40"/>
      <c r="HUX3" s="40"/>
      <c r="HUY3" s="40"/>
      <c r="HUZ3" s="40"/>
      <c r="HVA3" s="40"/>
      <c r="HVB3" s="40"/>
      <c r="HVC3" s="40"/>
      <c r="HVD3" s="40"/>
      <c r="HVE3" s="40"/>
      <c r="HVF3" s="40"/>
      <c r="HVG3" s="40"/>
      <c r="HVH3" s="40"/>
      <c r="HVI3" s="40"/>
      <c r="HVJ3" s="40"/>
      <c r="HVK3" s="40"/>
      <c r="HVL3" s="40"/>
      <c r="HVM3" s="40"/>
      <c r="HVN3" s="40"/>
      <c r="HVO3" s="40"/>
      <c r="HVP3" s="40"/>
      <c r="HVQ3" s="40"/>
      <c r="HVR3" s="40"/>
      <c r="HVS3" s="40"/>
      <c r="HVT3" s="40"/>
      <c r="HVU3" s="40"/>
      <c r="HVV3" s="40"/>
      <c r="HVW3" s="40"/>
      <c r="HVX3" s="40"/>
      <c r="HVY3" s="40"/>
      <c r="HVZ3" s="40"/>
      <c r="HWA3" s="40"/>
      <c r="HWB3" s="40"/>
      <c r="HWC3" s="40"/>
      <c r="HWD3" s="40"/>
      <c r="HWE3" s="40"/>
      <c r="HWF3" s="40"/>
      <c r="HWG3" s="40"/>
      <c r="HWH3" s="40"/>
      <c r="HWI3" s="40"/>
      <c r="HWJ3" s="40"/>
      <c r="HWK3" s="40"/>
      <c r="HWL3" s="40"/>
      <c r="HWM3" s="40"/>
      <c r="HWN3" s="40"/>
      <c r="HWO3" s="40"/>
      <c r="HWP3" s="40"/>
      <c r="HWQ3" s="40"/>
      <c r="HWR3" s="40"/>
      <c r="HWS3" s="40"/>
      <c r="HWT3" s="40"/>
      <c r="HWU3" s="40"/>
      <c r="HWV3" s="40"/>
      <c r="HWW3" s="40"/>
      <c r="HWX3" s="40"/>
      <c r="HWY3" s="40"/>
      <c r="HWZ3" s="40"/>
      <c r="HXA3" s="40"/>
      <c r="HXB3" s="40"/>
      <c r="HXC3" s="40"/>
      <c r="HXD3" s="40"/>
      <c r="HXE3" s="40"/>
      <c r="HXF3" s="40"/>
      <c r="HXG3" s="40"/>
      <c r="HXH3" s="40"/>
      <c r="HXI3" s="40"/>
      <c r="HXJ3" s="40"/>
      <c r="HXK3" s="40"/>
      <c r="HXL3" s="40"/>
      <c r="HXM3" s="40"/>
      <c r="HXN3" s="40"/>
      <c r="HXO3" s="40"/>
      <c r="HXP3" s="40"/>
      <c r="HXQ3" s="40"/>
      <c r="HXR3" s="40"/>
      <c r="HXS3" s="40"/>
      <c r="HXT3" s="40"/>
      <c r="HXU3" s="40"/>
      <c r="HXV3" s="40"/>
      <c r="HXW3" s="40"/>
      <c r="HXX3" s="40"/>
      <c r="HXY3" s="40"/>
      <c r="HXZ3" s="40"/>
      <c r="HYA3" s="40"/>
      <c r="HYB3" s="40"/>
      <c r="HYC3" s="40"/>
      <c r="HYD3" s="40"/>
      <c r="HYE3" s="40"/>
      <c r="HYF3" s="40"/>
      <c r="HYG3" s="40"/>
      <c r="HYH3" s="40"/>
      <c r="HYI3" s="40"/>
      <c r="HYJ3" s="40"/>
      <c r="HYK3" s="40"/>
      <c r="HYL3" s="40"/>
      <c r="HYM3" s="40"/>
      <c r="HYN3" s="40"/>
      <c r="HYO3" s="40"/>
      <c r="HYP3" s="40"/>
      <c r="HYQ3" s="40"/>
      <c r="HYR3" s="40"/>
      <c r="HYS3" s="40"/>
      <c r="HYT3" s="40"/>
      <c r="HYU3" s="40"/>
      <c r="HYV3" s="40"/>
      <c r="HYW3" s="40"/>
      <c r="HYX3" s="40"/>
      <c r="HYY3" s="40"/>
      <c r="HYZ3" s="40"/>
      <c r="HZA3" s="40"/>
      <c r="HZB3" s="40"/>
      <c r="HZC3" s="40"/>
      <c r="HZD3" s="40"/>
      <c r="HZE3" s="40"/>
      <c r="HZF3" s="40"/>
      <c r="HZG3" s="40"/>
      <c r="HZH3" s="40"/>
      <c r="HZI3" s="40"/>
      <c r="HZJ3" s="40"/>
      <c r="HZK3" s="40"/>
      <c r="HZL3" s="40"/>
      <c r="HZM3" s="40"/>
      <c r="HZN3" s="40"/>
      <c r="HZO3" s="40"/>
      <c r="HZP3" s="40"/>
      <c r="HZQ3" s="40"/>
      <c r="HZR3" s="40"/>
      <c r="HZS3" s="40"/>
      <c r="HZT3" s="40"/>
      <c r="HZU3" s="40"/>
      <c r="HZV3" s="40"/>
      <c r="HZW3" s="40"/>
      <c r="HZX3" s="40"/>
      <c r="HZY3" s="40"/>
      <c r="HZZ3" s="40"/>
      <c r="IAA3" s="40"/>
      <c r="IAB3" s="40"/>
      <c r="IAC3" s="40"/>
      <c r="IAD3" s="40"/>
      <c r="IAE3" s="40"/>
      <c r="IAF3" s="40"/>
      <c r="IAG3" s="40"/>
      <c r="IAH3" s="40"/>
      <c r="IAI3" s="40"/>
      <c r="IAJ3" s="40"/>
      <c r="IAK3" s="40"/>
      <c r="IAL3" s="40"/>
      <c r="IAM3" s="40"/>
      <c r="IAN3" s="40"/>
      <c r="IAO3" s="40"/>
      <c r="IAP3" s="40"/>
      <c r="IAQ3" s="40"/>
      <c r="IAR3" s="40"/>
      <c r="IAS3" s="40"/>
      <c r="IAT3" s="40"/>
      <c r="IAU3" s="40"/>
      <c r="IAV3" s="40"/>
      <c r="IAW3" s="40"/>
      <c r="IAX3" s="40"/>
      <c r="IAY3" s="40"/>
      <c r="IAZ3" s="40"/>
      <c r="IBA3" s="40"/>
      <c r="IBB3" s="40"/>
      <c r="IBC3" s="40"/>
      <c r="IBD3" s="40"/>
      <c r="IBE3" s="40"/>
      <c r="IBF3" s="40"/>
      <c r="IBG3" s="40"/>
      <c r="IBH3" s="40"/>
      <c r="IBI3" s="40"/>
      <c r="IBJ3" s="40"/>
      <c r="IBK3" s="40"/>
      <c r="IBL3" s="40"/>
      <c r="IBM3" s="40"/>
      <c r="IBN3" s="40"/>
      <c r="IBO3" s="40"/>
      <c r="IBP3" s="40"/>
      <c r="IBQ3" s="40"/>
      <c r="IBR3" s="40"/>
      <c r="IBS3" s="40"/>
      <c r="IBT3" s="40"/>
      <c r="IBU3" s="40"/>
      <c r="IBV3" s="40"/>
      <c r="IBW3" s="40"/>
      <c r="IBX3" s="40"/>
      <c r="IBY3" s="40"/>
      <c r="IBZ3" s="40"/>
      <c r="ICA3" s="40"/>
      <c r="ICB3" s="40"/>
      <c r="ICC3" s="40"/>
      <c r="ICD3" s="40"/>
      <c r="ICE3" s="40"/>
      <c r="ICF3" s="40"/>
      <c r="ICG3" s="40"/>
      <c r="ICH3" s="40"/>
      <c r="ICI3" s="40"/>
      <c r="ICJ3" s="40"/>
      <c r="ICK3" s="40"/>
      <c r="ICL3" s="40"/>
      <c r="ICM3" s="40"/>
      <c r="ICN3" s="40"/>
      <c r="ICO3" s="40"/>
      <c r="ICP3" s="40"/>
      <c r="ICQ3" s="40"/>
      <c r="ICR3" s="40"/>
      <c r="ICS3" s="40"/>
      <c r="ICT3" s="40"/>
      <c r="ICU3" s="40"/>
      <c r="ICV3" s="40"/>
      <c r="ICW3" s="40"/>
      <c r="ICX3" s="40"/>
      <c r="ICY3" s="40"/>
      <c r="ICZ3" s="40"/>
      <c r="IDA3" s="40"/>
      <c r="IDB3" s="40"/>
      <c r="IDC3" s="40"/>
      <c r="IDD3" s="40"/>
      <c r="IDE3" s="40"/>
      <c r="IDF3" s="40"/>
      <c r="IDG3" s="40"/>
      <c r="IDH3" s="40"/>
      <c r="IDI3" s="40"/>
      <c r="IDJ3" s="40"/>
      <c r="IDK3" s="40"/>
      <c r="IDL3" s="40"/>
      <c r="IDM3" s="40"/>
      <c r="IDN3" s="40"/>
      <c r="IDO3" s="40"/>
      <c r="IDP3" s="40"/>
      <c r="IDQ3" s="40"/>
      <c r="IDR3" s="40"/>
      <c r="IDS3" s="40"/>
      <c r="IDT3" s="40"/>
      <c r="IDU3" s="40"/>
      <c r="IDV3" s="40"/>
      <c r="IDW3" s="40"/>
      <c r="IDX3" s="40"/>
      <c r="IDY3" s="40"/>
      <c r="IDZ3" s="40"/>
      <c r="IEA3" s="40"/>
      <c r="IEB3" s="40"/>
      <c r="IEC3" s="40"/>
      <c r="IED3" s="40"/>
      <c r="IEE3" s="40"/>
      <c r="IEF3" s="40"/>
      <c r="IEG3" s="40"/>
      <c r="IEH3" s="40"/>
      <c r="IEI3" s="40"/>
      <c r="IEJ3" s="40"/>
      <c r="IEK3" s="40"/>
      <c r="IEL3" s="40"/>
      <c r="IEM3" s="40"/>
      <c r="IEN3" s="40"/>
      <c r="IEO3" s="40"/>
      <c r="IEP3" s="40"/>
      <c r="IEQ3" s="40"/>
      <c r="IER3" s="40"/>
      <c r="IES3" s="40"/>
      <c r="IET3" s="40"/>
      <c r="IEU3" s="40"/>
      <c r="IEV3" s="40"/>
      <c r="IEW3" s="40"/>
      <c r="IEX3" s="40"/>
      <c r="IEY3" s="40"/>
      <c r="IEZ3" s="40"/>
      <c r="IFA3" s="40"/>
      <c r="IFB3" s="40"/>
      <c r="IFC3" s="40"/>
      <c r="IFD3" s="40"/>
      <c r="IFE3" s="40"/>
      <c r="IFF3" s="40"/>
      <c r="IFG3" s="40"/>
      <c r="IFH3" s="40"/>
      <c r="IFI3" s="40"/>
      <c r="IFJ3" s="40"/>
      <c r="IFK3" s="40"/>
      <c r="IFL3" s="40"/>
      <c r="IFM3" s="40"/>
      <c r="IFN3" s="40"/>
      <c r="IFO3" s="40"/>
      <c r="IFP3" s="40"/>
      <c r="IFQ3" s="40"/>
      <c r="IFR3" s="40"/>
      <c r="IFS3" s="40"/>
      <c r="IFT3" s="40"/>
      <c r="IFU3" s="40"/>
      <c r="IFV3" s="40"/>
      <c r="IFW3" s="40"/>
      <c r="IFX3" s="40"/>
      <c r="IFY3" s="40"/>
      <c r="IFZ3" s="40"/>
      <c r="IGA3" s="40"/>
      <c r="IGB3" s="40"/>
      <c r="IGC3" s="40"/>
      <c r="IGD3" s="40"/>
      <c r="IGE3" s="40"/>
      <c r="IGF3" s="40"/>
      <c r="IGG3" s="40"/>
      <c r="IGH3" s="40"/>
      <c r="IGI3" s="40"/>
      <c r="IGJ3" s="40"/>
      <c r="IGK3" s="40"/>
      <c r="IGL3" s="40"/>
      <c r="IGM3" s="40"/>
      <c r="IGN3" s="40"/>
      <c r="IGO3" s="40"/>
      <c r="IGP3" s="40"/>
      <c r="IGQ3" s="40"/>
      <c r="IGR3" s="40"/>
      <c r="IGS3" s="40"/>
      <c r="IGT3" s="40"/>
      <c r="IGU3" s="40"/>
      <c r="IGV3" s="40"/>
      <c r="IGW3" s="40"/>
      <c r="IGX3" s="40"/>
      <c r="IGY3" s="40"/>
      <c r="IGZ3" s="40"/>
      <c r="IHA3" s="40"/>
      <c r="IHB3" s="40"/>
      <c r="IHC3" s="40"/>
      <c r="IHD3" s="40"/>
      <c r="IHE3" s="40"/>
      <c r="IHF3" s="40"/>
      <c r="IHG3" s="40"/>
      <c r="IHH3" s="40"/>
      <c r="IHI3" s="40"/>
      <c r="IHJ3" s="40"/>
      <c r="IHK3" s="40"/>
      <c r="IHL3" s="40"/>
      <c r="IHM3" s="40"/>
      <c r="IHN3" s="40"/>
      <c r="IHO3" s="40"/>
      <c r="IHP3" s="40"/>
      <c r="IHQ3" s="40"/>
      <c r="IHR3" s="40"/>
      <c r="IHS3" s="40"/>
      <c r="IHT3" s="40"/>
      <c r="IHU3" s="40"/>
      <c r="IHV3" s="40"/>
      <c r="IHW3" s="40"/>
      <c r="IHX3" s="40"/>
      <c r="IHY3" s="40"/>
      <c r="IHZ3" s="40"/>
      <c r="IIA3" s="40"/>
      <c r="IIB3" s="40"/>
      <c r="IIC3" s="40"/>
      <c r="IID3" s="40"/>
      <c r="IIE3" s="40"/>
      <c r="IIF3" s="40"/>
      <c r="IIG3" s="40"/>
      <c r="IIH3" s="40"/>
      <c r="III3" s="40"/>
      <c r="IIJ3" s="40"/>
      <c r="IIK3" s="40"/>
      <c r="IIL3" s="40"/>
      <c r="IIM3" s="40"/>
      <c r="IIN3" s="40"/>
      <c r="IIO3" s="40"/>
      <c r="IIP3" s="40"/>
      <c r="IIQ3" s="40"/>
      <c r="IIR3" s="40"/>
      <c r="IIS3" s="40"/>
      <c r="IIT3" s="40"/>
      <c r="IIU3" s="40"/>
      <c r="IIV3" s="40"/>
      <c r="IIW3" s="40"/>
      <c r="IIX3" s="40"/>
      <c r="IIY3" s="40"/>
      <c r="IIZ3" s="40"/>
      <c r="IJA3" s="40"/>
      <c r="IJB3" s="40"/>
      <c r="IJC3" s="40"/>
      <c r="IJD3" s="40"/>
      <c r="IJE3" s="40"/>
      <c r="IJF3" s="40"/>
      <c r="IJG3" s="40"/>
      <c r="IJH3" s="40"/>
      <c r="IJI3" s="40"/>
      <c r="IJJ3" s="40"/>
      <c r="IJK3" s="40"/>
      <c r="IJL3" s="40"/>
      <c r="IJM3" s="40"/>
      <c r="IJN3" s="40"/>
      <c r="IJO3" s="40"/>
      <c r="IJP3" s="40"/>
      <c r="IJQ3" s="40"/>
      <c r="IJR3" s="40"/>
      <c r="IJS3" s="40"/>
      <c r="IJT3" s="40"/>
      <c r="IJU3" s="40"/>
      <c r="IJV3" s="40"/>
      <c r="IJW3" s="40"/>
      <c r="IJX3" s="40"/>
      <c r="IJY3" s="40"/>
      <c r="IJZ3" s="40"/>
      <c r="IKA3" s="40"/>
      <c r="IKB3" s="40"/>
      <c r="IKC3" s="40"/>
      <c r="IKD3" s="40"/>
      <c r="IKE3" s="40"/>
      <c r="IKF3" s="40"/>
      <c r="IKG3" s="40"/>
      <c r="IKH3" s="40"/>
      <c r="IKI3" s="40"/>
      <c r="IKJ3" s="40"/>
      <c r="IKK3" s="40"/>
      <c r="IKL3" s="40"/>
      <c r="IKM3" s="40"/>
      <c r="IKN3" s="40"/>
      <c r="IKO3" s="40"/>
      <c r="IKP3" s="40"/>
      <c r="IKQ3" s="40"/>
      <c r="IKR3" s="40"/>
      <c r="IKS3" s="40"/>
      <c r="IKT3" s="40"/>
      <c r="IKU3" s="40"/>
      <c r="IKV3" s="40"/>
      <c r="IKW3" s="40"/>
      <c r="IKX3" s="40"/>
      <c r="IKY3" s="40"/>
      <c r="IKZ3" s="40"/>
      <c r="ILA3" s="40"/>
      <c r="ILB3" s="40"/>
      <c r="ILC3" s="40"/>
      <c r="ILD3" s="40"/>
      <c r="ILE3" s="40"/>
      <c r="ILF3" s="40"/>
      <c r="ILG3" s="40"/>
      <c r="ILH3" s="40"/>
      <c r="ILI3" s="40"/>
      <c r="ILJ3" s="40"/>
      <c r="ILK3" s="40"/>
      <c r="ILL3" s="40"/>
      <c r="ILM3" s="40"/>
      <c r="ILN3" s="40"/>
      <c r="ILO3" s="40"/>
      <c r="ILP3" s="40"/>
      <c r="ILQ3" s="40"/>
      <c r="ILR3" s="40"/>
      <c r="ILS3" s="40"/>
      <c r="ILT3" s="40"/>
      <c r="ILU3" s="40"/>
      <c r="ILV3" s="40"/>
      <c r="ILW3" s="40"/>
      <c r="ILX3" s="40"/>
      <c r="ILY3" s="40"/>
      <c r="ILZ3" s="40"/>
      <c r="IMA3" s="40"/>
      <c r="IMB3" s="40"/>
      <c r="IMC3" s="40"/>
      <c r="IMD3" s="40"/>
      <c r="IME3" s="40"/>
      <c r="IMF3" s="40"/>
      <c r="IMG3" s="40"/>
      <c r="IMH3" s="40"/>
      <c r="IMI3" s="40"/>
      <c r="IMJ3" s="40"/>
      <c r="IMK3" s="40"/>
      <c r="IML3" s="40"/>
      <c r="IMM3" s="40"/>
      <c r="IMN3" s="40"/>
      <c r="IMO3" s="40"/>
      <c r="IMP3" s="40"/>
      <c r="IMQ3" s="40"/>
      <c r="IMR3" s="40"/>
      <c r="IMS3" s="40"/>
      <c r="IMT3" s="40"/>
      <c r="IMU3" s="40"/>
      <c r="IMV3" s="40"/>
      <c r="IMW3" s="40"/>
      <c r="IMX3" s="40"/>
      <c r="IMY3" s="40"/>
      <c r="IMZ3" s="40"/>
      <c r="INA3" s="40"/>
      <c r="INB3" s="40"/>
      <c r="INC3" s="40"/>
      <c r="IND3" s="40"/>
      <c r="INE3" s="40"/>
      <c r="INF3" s="40"/>
      <c r="ING3" s="40"/>
      <c r="INH3" s="40"/>
      <c r="INI3" s="40"/>
      <c r="INJ3" s="40"/>
      <c r="INK3" s="40"/>
      <c r="INL3" s="40"/>
      <c r="INM3" s="40"/>
      <c r="INN3" s="40"/>
      <c r="INO3" s="40"/>
      <c r="INP3" s="40"/>
      <c r="INQ3" s="40"/>
      <c r="INR3" s="40"/>
      <c r="INS3" s="40"/>
      <c r="INT3" s="40"/>
      <c r="INU3" s="40"/>
      <c r="INV3" s="40"/>
      <c r="INW3" s="40"/>
      <c r="INX3" s="40"/>
      <c r="INY3" s="40"/>
      <c r="INZ3" s="40"/>
      <c r="IOA3" s="40"/>
      <c r="IOB3" s="40"/>
      <c r="IOC3" s="40"/>
      <c r="IOD3" s="40"/>
      <c r="IOE3" s="40"/>
      <c r="IOF3" s="40"/>
      <c r="IOG3" s="40"/>
      <c r="IOH3" s="40"/>
      <c r="IOI3" s="40"/>
      <c r="IOJ3" s="40"/>
      <c r="IOK3" s="40"/>
      <c r="IOL3" s="40"/>
      <c r="IOM3" s="40"/>
      <c r="ION3" s="40"/>
      <c r="IOO3" s="40"/>
      <c r="IOP3" s="40"/>
      <c r="IOQ3" s="40"/>
      <c r="IOR3" s="40"/>
      <c r="IOS3" s="40"/>
      <c r="IOT3" s="40"/>
      <c r="IOU3" s="40"/>
      <c r="IOV3" s="40"/>
      <c r="IOW3" s="40"/>
      <c r="IOX3" s="40"/>
      <c r="IOY3" s="40"/>
      <c r="IOZ3" s="40"/>
      <c r="IPA3" s="40"/>
      <c r="IPB3" s="40"/>
      <c r="IPC3" s="40"/>
      <c r="IPD3" s="40"/>
      <c r="IPE3" s="40"/>
      <c r="IPF3" s="40"/>
      <c r="IPG3" s="40"/>
      <c r="IPH3" s="40"/>
      <c r="IPI3" s="40"/>
      <c r="IPJ3" s="40"/>
      <c r="IPK3" s="40"/>
      <c r="IPL3" s="40"/>
      <c r="IPM3" s="40"/>
      <c r="IPN3" s="40"/>
      <c r="IPO3" s="40"/>
      <c r="IPP3" s="40"/>
      <c r="IPQ3" s="40"/>
      <c r="IPR3" s="40"/>
      <c r="IPS3" s="40"/>
      <c r="IPT3" s="40"/>
      <c r="IPU3" s="40"/>
      <c r="IPV3" s="40"/>
      <c r="IPW3" s="40"/>
      <c r="IPX3" s="40"/>
      <c r="IPY3" s="40"/>
      <c r="IPZ3" s="40"/>
      <c r="IQA3" s="40"/>
      <c r="IQB3" s="40"/>
      <c r="IQC3" s="40"/>
      <c r="IQD3" s="40"/>
      <c r="IQE3" s="40"/>
      <c r="IQF3" s="40"/>
      <c r="IQG3" s="40"/>
      <c r="IQH3" s="40"/>
      <c r="IQI3" s="40"/>
      <c r="IQJ3" s="40"/>
      <c r="IQK3" s="40"/>
      <c r="IQL3" s="40"/>
      <c r="IQM3" s="40"/>
      <c r="IQN3" s="40"/>
      <c r="IQO3" s="40"/>
      <c r="IQP3" s="40"/>
      <c r="IQQ3" s="40"/>
      <c r="IQR3" s="40"/>
      <c r="IQS3" s="40"/>
      <c r="IQT3" s="40"/>
      <c r="IQU3" s="40"/>
      <c r="IQV3" s="40"/>
      <c r="IQW3" s="40"/>
      <c r="IQX3" s="40"/>
      <c r="IQY3" s="40"/>
      <c r="IQZ3" s="40"/>
      <c r="IRA3" s="40"/>
      <c r="IRB3" s="40"/>
      <c r="IRC3" s="40"/>
      <c r="IRD3" s="40"/>
      <c r="IRE3" s="40"/>
      <c r="IRF3" s="40"/>
      <c r="IRG3" s="40"/>
      <c r="IRH3" s="40"/>
      <c r="IRI3" s="40"/>
      <c r="IRJ3" s="40"/>
      <c r="IRK3" s="40"/>
      <c r="IRL3" s="40"/>
      <c r="IRM3" s="40"/>
      <c r="IRN3" s="40"/>
      <c r="IRO3" s="40"/>
      <c r="IRP3" s="40"/>
      <c r="IRQ3" s="40"/>
      <c r="IRR3" s="40"/>
      <c r="IRS3" s="40"/>
      <c r="IRT3" s="40"/>
      <c r="IRU3" s="40"/>
      <c r="IRV3" s="40"/>
      <c r="IRW3" s="40"/>
      <c r="IRX3" s="40"/>
      <c r="IRY3" s="40"/>
      <c r="IRZ3" s="40"/>
      <c r="ISA3" s="40"/>
      <c r="ISB3" s="40"/>
      <c r="ISC3" s="40"/>
      <c r="ISD3" s="40"/>
      <c r="ISE3" s="40"/>
      <c r="ISF3" s="40"/>
      <c r="ISG3" s="40"/>
      <c r="ISH3" s="40"/>
      <c r="ISI3" s="40"/>
      <c r="ISJ3" s="40"/>
      <c r="ISK3" s="40"/>
      <c r="ISL3" s="40"/>
      <c r="ISM3" s="40"/>
      <c r="ISN3" s="40"/>
      <c r="ISO3" s="40"/>
      <c r="ISP3" s="40"/>
      <c r="ISQ3" s="40"/>
      <c r="ISR3" s="40"/>
      <c r="ISS3" s="40"/>
      <c r="IST3" s="40"/>
      <c r="ISU3" s="40"/>
      <c r="ISV3" s="40"/>
      <c r="ISW3" s="40"/>
      <c r="ISX3" s="40"/>
      <c r="ISY3" s="40"/>
      <c r="ISZ3" s="40"/>
      <c r="ITA3" s="40"/>
      <c r="ITB3" s="40"/>
      <c r="ITC3" s="40"/>
      <c r="ITD3" s="40"/>
      <c r="ITE3" s="40"/>
      <c r="ITF3" s="40"/>
      <c r="ITG3" s="40"/>
      <c r="ITH3" s="40"/>
      <c r="ITI3" s="40"/>
      <c r="ITJ3" s="40"/>
      <c r="ITK3" s="40"/>
      <c r="ITL3" s="40"/>
      <c r="ITM3" s="40"/>
      <c r="ITN3" s="40"/>
      <c r="ITO3" s="40"/>
      <c r="ITP3" s="40"/>
      <c r="ITQ3" s="40"/>
      <c r="ITR3" s="40"/>
      <c r="ITS3" s="40"/>
      <c r="ITT3" s="40"/>
      <c r="ITU3" s="40"/>
      <c r="ITV3" s="40"/>
      <c r="ITW3" s="40"/>
      <c r="ITX3" s="40"/>
      <c r="ITY3" s="40"/>
      <c r="ITZ3" s="40"/>
      <c r="IUA3" s="40"/>
      <c r="IUB3" s="40"/>
      <c r="IUC3" s="40"/>
      <c r="IUD3" s="40"/>
      <c r="IUE3" s="40"/>
      <c r="IUF3" s="40"/>
      <c r="IUG3" s="40"/>
      <c r="IUH3" s="40"/>
      <c r="IUI3" s="40"/>
      <c r="IUJ3" s="40"/>
      <c r="IUK3" s="40"/>
      <c r="IUL3" s="40"/>
      <c r="IUM3" s="40"/>
      <c r="IUN3" s="40"/>
      <c r="IUO3" s="40"/>
      <c r="IUP3" s="40"/>
      <c r="IUQ3" s="40"/>
      <c r="IUR3" s="40"/>
      <c r="IUS3" s="40"/>
      <c r="IUT3" s="40"/>
      <c r="IUU3" s="40"/>
      <c r="IUV3" s="40"/>
      <c r="IUW3" s="40"/>
      <c r="IUX3" s="40"/>
      <c r="IUY3" s="40"/>
      <c r="IUZ3" s="40"/>
      <c r="IVA3" s="40"/>
      <c r="IVB3" s="40"/>
      <c r="IVC3" s="40"/>
      <c r="IVD3" s="40"/>
      <c r="IVE3" s="40"/>
      <c r="IVF3" s="40"/>
      <c r="IVG3" s="40"/>
      <c r="IVH3" s="40"/>
      <c r="IVI3" s="40"/>
      <c r="IVJ3" s="40"/>
      <c r="IVK3" s="40"/>
      <c r="IVL3" s="40"/>
      <c r="IVM3" s="40"/>
      <c r="IVN3" s="40"/>
      <c r="IVO3" s="40"/>
      <c r="IVP3" s="40"/>
      <c r="IVQ3" s="40"/>
      <c r="IVR3" s="40"/>
      <c r="IVS3" s="40"/>
      <c r="IVT3" s="40"/>
      <c r="IVU3" s="40"/>
      <c r="IVV3" s="40"/>
      <c r="IVW3" s="40"/>
      <c r="IVX3" s="40"/>
      <c r="IVY3" s="40"/>
      <c r="IVZ3" s="40"/>
      <c r="IWA3" s="40"/>
      <c r="IWB3" s="40"/>
      <c r="IWC3" s="40"/>
      <c r="IWD3" s="40"/>
      <c r="IWE3" s="40"/>
      <c r="IWF3" s="40"/>
      <c r="IWG3" s="40"/>
      <c r="IWH3" s="40"/>
      <c r="IWI3" s="40"/>
      <c r="IWJ3" s="40"/>
      <c r="IWK3" s="40"/>
      <c r="IWL3" s="40"/>
      <c r="IWM3" s="40"/>
      <c r="IWN3" s="40"/>
      <c r="IWO3" s="40"/>
      <c r="IWP3" s="40"/>
      <c r="IWQ3" s="40"/>
      <c r="IWR3" s="40"/>
      <c r="IWS3" s="40"/>
      <c r="IWT3" s="40"/>
      <c r="IWU3" s="40"/>
      <c r="IWV3" s="40"/>
      <c r="IWW3" s="40"/>
      <c r="IWX3" s="40"/>
      <c r="IWY3" s="40"/>
      <c r="IWZ3" s="40"/>
      <c r="IXA3" s="40"/>
      <c r="IXB3" s="40"/>
      <c r="IXC3" s="40"/>
      <c r="IXD3" s="40"/>
      <c r="IXE3" s="40"/>
      <c r="IXF3" s="40"/>
      <c r="IXG3" s="40"/>
      <c r="IXH3" s="40"/>
      <c r="IXI3" s="40"/>
      <c r="IXJ3" s="40"/>
      <c r="IXK3" s="40"/>
      <c r="IXL3" s="40"/>
      <c r="IXM3" s="40"/>
      <c r="IXN3" s="40"/>
      <c r="IXO3" s="40"/>
      <c r="IXP3" s="40"/>
      <c r="IXQ3" s="40"/>
      <c r="IXR3" s="40"/>
      <c r="IXS3" s="40"/>
      <c r="IXT3" s="40"/>
      <c r="IXU3" s="40"/>
      <c r="IXV3" s="40"/>
      <c r="IXW3" s="40"/>
      <c r="IXX3" s="40"/>
      <c r="IXY3" s="40"/>
      <c r="IXZ3" s="40"/>
      <c r="IYA3" s="40"/>
      <c r="IYB3" s="40"/>
      <c r="IYC3" s="40"/>
      <c r="IYD3" s="40"/>
      <c r="IYE3" s="40"/>
      <c r="IYF3" s="40"/>
      <c r="IYG3" s="40"/>
      <c r="IYH3" s="40"/>
      <c r="IYI3" s="40"/>
      <c r="IYJ3" s="40"/>
      <c r="IYK3" s="40"/>
      <c r="IYL3" s="40"/>
      <c r="IYM3" s="40"/>
      <c r="IYN3" s="40"/>
      <c r="IYO3" s="40"/>
      <c r="IYP3" s="40"/>
      <c r="IYQ3" s="40"/>
      <c r="IYR3" s="40"/>
      <c r="IYS3" s="40"/>
      <c r="IYT3" s="40"/>
      <c r="IYU3" s="40"/>
      <c r="IYV3" s="40"/>
      <c r="IYW3" s="40"/>
      <c r="IYX3" s="40"/>
      <c r="IYY3" s="40"/>
      <c r="IYZ3" s="40"/>
      <c r="IZA3" s="40"/>
      <c r="IZB3" s="40"/>
      <c r="IZC3" s="40"/>
      <c r="IZD3" s="40"/>
      <c r="IZE3" s="40"/>
      <c r="IZF3" s="40"/>
      <c r="IZG3" s="40"/>
      <c r="IZH3" s="40"/>
      <c r="IZI3" s="40"/>
      <c r="IZJ3" s="40"/>
      <c r="IZK3" s="40"/>
      <c r="IZL3" s="40"/>
      <c r="IZM3" s="40"/>
      <c r="IZN3" s="40"/>
      <c r="IZO3" s="40"/>
      <c r="IZP3" s="40"/>
      <c r="IZQ3" s="40"/>
      <c r="IZR3" s="40"/>
      <c r="IZS3" s="40"/>
      <c r="IZT3" s="40"/>
      <c r="IZU3" s="40"/>
      <c r="IZV3" s="40"/>
      <c r="IZW3" s="40"/>
      <c r="IZX3" s="40"/>
      <c r="IZY3" s="40"/>
      <c r="IZZ3" s="40"/>
      <c r="JAA3" s="40"/>
      <c r="JAB3" s="40"/>
      <c r="JAC3" s="40"/>
      <c r="JAD3" s="40"/>
      <c r="JAE3" s="40"/>
      <c r="JAF3" s="40"/>
      <c r="JAG3" s="40"/>
      <c r="JAH3" s="40"/>
      <c r="JAI3" s="40"/>
      <c r="JAJ3" s="40"/>
      <c r="JAK3" s="40"/>
      <c r="JAL3" s="40"/>
      <c r="JAM3" s="40"/>
      <c r="JAN3" s="40"/>
      <c r="JAO3" s="40"/>
      <c r="JAP3" s="40"/>
      <c r="JAQ3" s="40"/>
      <c r="JAR3" s="40"/>
      <c r="JAS3" s="40"/>
      <c r="JAT3" s="40"/>
      <c r="JAU3" s="40"/>
      <c r="JAV3" s="40"/>
      <c r="JAW3" s="40"/>
      <c r="JAX3" s="40"/>
      <c r="JAY3" s="40"/>
      <c r="JAZ3" s="40"/>
      <c r="JBA3" s="40"/>
      <c r="JBB3" s="40"/>
      <c r="JBC3" s="40"/>
      <c r="JBD3" s="40"/>
      <c r="JBE3" s="40"/>
      <c r="JBF3" s="40"/>
      <c r="JBG3" s="40"/>
      <c r="JBH3" s="40"/>
      <c r="JBI3" s="40"/>
      <c r="JBJ3" s="40"/>
      <c r="JBK3" s="40"/>
      <c r="JBL3" s="40"/>
      <c r="JBM3" s="40"/>
      <c r="JBN3" s="40"/>
      <c r="JBO3" s="40"/>
      <c r="JBP3" s="40"/>
      <c r="JBQ3" s="40"/>
      <c r="JBR3" s="40"/>
      <c r="JBS3" s="40"/>
      <c r="JBT3" s="40"/>
      <c r="JBU3" s="40"/>
      <c r="JBV3" s="40"/>
      <c r="JBW3" s="40"/>
      <c r="JBX3" s="40"/>
      <c r="JBY3" s="40"/>
      <c r="JBZ3" s="40"/>
      <c r="JCA3" s="40"/>
      <c r="JCB3" s="40"/>
      <c r="JCC3" s="40"/>
      <c r="JCD3" s="40"/>
      <c r="JCE3" s="40"/>
      <c r="JCF3" s="40"/>
      <c r="JCG3" s="40"/>
      <c r="JCH3" s="40"/>
      <c r="JCI3" s="40"/>
      <c r="JCJ3" s="40"/>
      <c r="JCK3" s="40"/>
      <c r="JCL3" s="40"/>
      <c r="JCM3" s="40"/>
      <c r="JCN3" s="40"/>
      <c r="JCO3" s="40"/>
      <c r="JCP3" s="40"/>
      <c r="JCQ3" s="40"/>
      <c r="JCR3" s="40"/>
      <c r="JCS3" s="40"/>
      <c r="JCT3" s="40"/>
      <c r="JCU3" s="40"/>
      <c r="JCV3" s="40"/>
      <c r="JCW3" s="40"/>
      <c r="JCX3" s="40"/>
      <c r="JCY3" s="40"/>
      <c r="JCZ3" s="40"/>
      <c r="JDA3" s="40"/>
      <c r="JDB3" s="40"/>
      <c r="JDC3" s="40"/>
      <c r="JDD3" s="40"/>
      <c r="JDE3" s="40"/>
      <c r="JDF3" s="40"/>
      <c r="JDG3" s="40"/>
      <c r="JDH3" s="40"/>
      <c r="JDI3" s="40"/>
      <c r="JDJ3" s="40"/>
      <c r="JDK3" s="40"/>
      <c r="JDL3" s="40"/>
      <c r="JDM3" s="40"/>
      <c r="JDN3" s="40"/>
      <c r="JDO3" s="40"/>
      <c r="JDP3" s="40"/>
      <c r="JDQ3" s="40"/>
      <c r="JDR3" s="40"/>
      <c r="JDS3" s="40"/>
      <c r="JDT3" s="40"/>
      <c r="JDU3" s="40"/>
      <c r="JDV3" s="40"/>
      <c r="JDW3" s="40"/>
      <c r="JDX3" s="40"/>
      <c r="JDY3" s="40"/>
      <c r="JDZ3" s="40"/>
      <c r="JEA3" s="40"/>
      <c r="JEB3" s="40"/>
      <c r="JEC3" s="40"/>
      <c r="JED3" s="40"/>
      <c r="JEE3" s="40"/>
      <c r="JEF3" s="40"/>
      <c r="JEG3" s="40"/>
      <c r="JEH3" s="40"/>
      <c r="JEI3" s="40"/>
      <c r="JEJ3" s="40"/>
      <c r="JEK3" s="40"/>
      <c r="JEL3" s="40"/>
      <c r="JEM3" s="40"/>
      <c r="JEN3" s="40"/>
      <c r="JEO3" s="40"/>
      <c r="JEP3" s="40"/>
      <c r="JEQ3" s="40"/>
      <c r="JER3" s="40"/>
      <c r="JES3" s="40"/>
      <c r="JET3" s="40"/>
      <c r="JEU3" s="40"/>
      <c r="JEV3" s="40"/>
      <c r="JEW3" s="40"/>
      <c r="JEX3" s="40"/>
      <c r="JEY3" s="40"/>
      <c r="JEZ3" s="40"/>
      <c r="JFA3" s="40"/>
      <c r="JFB3" s="40"/>
      <c r="JFC3" s="40"/>
      <c r="JFD3" s="40"/>
      <c r="JFE3" s="40"/>
      <c r="JFF3" s="40"/>
      <c r="JFG3" s="40"/>
      <c r="JFH3" s="40"/>
      <c r="JFI3" s="40"/>
      <c r="JFJ3" s="40"/>
      <c r="JFK3" s="40"/>
      <c r="JFL3" s="40"/>
      <c r="JFM3" s="40"/>
      <c r="JFN3" s="40"/>
      <c r="JFO3" s="40"/>
      <c r="JFP3" s="40"/>
      <c r="JFQ3" s="40"/>
      <c r="JFR3" s="40"/>
      <c r="JFS3" s="40"/>
      <c r="JFT3" s="40"/>
      <c r="JFU3" s="40"/>
      <c r="JFV3" s="40"/>
      <c r="JFW3" s="40"/>
      <c r="JFX3" s="40"/>
      <c r="JFY3" s="40"/>
      <c r="JFZ3" s="40"/>
      <c r="JGA3" s="40"/>
      <c r="JGB3" s="40"/>
      <c r="JGC3" s="40"/>
      <c r="JGD3" s="40"/>
      <c r="JGE3" s="40"/>
      <c r="JGF3" s="40"/>
      <c r="JGG3" s="40"/>
      <c r="JGH3" s="40"/>
      <c r="JGI3" s="40"/>
      <c r="JGJ3" s="40"/>
      <c r="JGK3" s="40"/>
      <c r="JGL3" s="40"/>
      <c r="JGM3" s="40"/>
      <c r="JGN3" s="40"/>
      <c r="JGO3" s="40"/>
      <c r="JGP3" s="40"/>
      <c r="JGQ3" s="40"/>
      <c r="JGR3" s="40"/>
      <c r="JGS3" s="40"/>
      <c r="JGT3" s="40"/>
      <c r="JGU3" s="40"/>
      <c r="JGV3" s="40"/>
      <c r="JGW3" s="40"/>
      <c r="JGX3" s="40"/>
      <c r="JGY3" s="40"/>
      <c r="JGZ3" s="40"/>
      <c r="JHA3" s="40"/>
      <c r="JHB3" s="40"/>
      <c r="JHC3" s="40"/>
      <c r="JHD3" s="40"/>
      <c r="JHE3" s="40"/>
      <c r="JHF3" s="40"/>
      <c r="JHG3" s="40"/>
      <c r="JHH3" s="40"/>
      <c r="JHI3" s="40"/>
      <c r="JHJ3" s="40"/>
      <c r="JHK3" s="40"/>
      <c r="JHL3" s="40"/>
      <c r="JHM3" s="40"/>
      <c r="JHN3" s="40"/>
      <c r="JHO3" s="40"/>
      <c r="JHP3" s="40"/>
      <c r="JHQ3" s="40"/>
      <c r="JHR3" s="40"/>
      <c r="JHS3" s="40"/>
      <c r="JHT3" s="40"/>
      <c r="JHU3" s="40"/>
      <c r="JHV3" s="40"/>
      <c r="JHW3" s="40"/>
      <c r="JHX3" s="40"/>
      <c r="JHY3" s="40"/>
      <c r="JHZ3" s="40"/>
      <c r="JIA3" s="40"/>
      <c r="JIB3" s="40"/>
      <c r="JIC3" s="40"/>
      <c r="JID3" s="40"/>
      <c r="JIE3" s="40"/>
      <c r="JIF3" s="40"/>
      <c r="JIG3" s="40"/>
      <c r="JIH3" s="40"/>
      <c r="JII3" s="40"/>
      <c r="JIJ3" s="40"/>
      <c r="JIK3" s="40"/>
      <c r="JIL3" s="40"/>
      <c r="JIM3" s="40"/>
      <c r="JIN3" s="40"/>
      <c r="JIO3" s="40"/>
      <c r="JIP3" s="40"/>
      <c r="JIQ3" s="40"/>
      <c r="JIR3" s="40"/>
      <c r="JIS3" s="40"/>
      <c r="JIT3" s="40"/>
      <c r="JIU3" s="40"/>
      <c r="JIV3" s="40"/>
      <c r="JIW3" s="40"/>
      <c r="JIX3" s="40"/>
      <c r="JIY3" s="40"/>
      <c r="JIZ3" s="40"/>
      <c r="JJA3" s="40"/>
      <c r="JJB3" s="40"/>
      <c r="JJC3" s="40"/>
      <c r="JJD3" s="40"/>
      <c r="JJE3" s="40"/>
      <c r="JJF3" s="40"/>
      <c r="JJG3" s="40"/>
      <c r="JJH3" s="40"/>
      <c r="JJI3" s="40"/>
      <c r="JJJ3" s="40"/>
      <c r="JJK3" s="40"/>
      <c r="JJL3" s="40"/>
      <c r="JJM3" s="40"/>
      <c r="JJN3" s="40"/>
      <c r="JJO3" s="40"/>
      <c r="JJP3" s="40"/>
      <c r="JJQ3" s="40"/>
      <c r="JJR3" s="40"/>
      <c r="JJS3" s="40"/>
      <c r="JJT3" s="40"/>
      <c r="JJU3" s="40"/>
      <c r="JJV3" s="40"/>
      <c r="JJW3" s="40"/>
      <c r="JJX3" s="40"/>
      <c r="JJY3" s="40"/>
      <c r="JJZ3" s="40"/>
      <c r="JKA3" s="40"/>
      <c r="JKB3" s="40"/>
      <c r="JKC3" s="40"/>
      <c r="JKD3" s="40"/>
      <c r="JKE3" s="40"/>
      <c r="JKF3" s="40"/>
      <c r="JKG3" s="40"/>
      <c r="JKH3" s="40"/>
      <c r="JKI3" s="40"/>
      <c r="JKJ3" s="40"/>
      <c r="JKK3" s="40"/>
      <c r="JKL3" s="40"/>
      <c r="JKM3" s="40"/>
      <c r="JKN3" s="40"/>
      <c r="JKO3" s="40"/>
      <c r="JKP3" s="40"/>
      <c r="JKQ3" s="40"/>
      <c r="JKR3" s="40"/>
      <c r="JKS3" s="40"/>
      <c r="JKT3" s="40"/>
      <c r="JKU3" s="40"/>
      <c r="JKV3" s="40"/>
      <c r="JKW3" s="40"/>
      <c r="JKX3" s="40"/>
      <c r="JKY3" s="40"/>
      <c r="JKZ3" s="40"/>
      <c r="JLA3" s="40"/>
      <c r="JLB3" s="40"/>
      <c r="JLC3" s="40"/>
      <c r="JLD3" s="40"/>
      <c r="JLE3" s="40"/>
      <c r="JLF3" s="40"/>
      <c r="JLG3" s="40"/>
      <c r="JLH3" s="40"/>
      <c r="JLI3" s="40"/>
      <c r="JLJ3" s="40"/>
      <c r="JLK3" s="40"/>
      <c r="JLL3" s="40"/>
      <c r="JLM3" s="40"/>
      <c r="JLN3" s="40"/>
      <c r="JLO3" s="40"/>
      <c r="JLP3" s="40"/>
      <c r="JLQ3" s="40"/>
      <c r="JLR3" s="40"/>
      <c r="JLS3" s="40"/>
      <c r="JLT3" s="40"/>
      <c r="JLU3" s="40"/>
      <c r="JLV3" s="40"/>
      <c r="JLW3" s="40"/>
      <c r="JLX3" s="40"/>
      <c r="JLY3" s="40"/>
      <c r="JLZ3" s="40"/>
      <c r="JMA3" s="40"/>
      <c r="JMB3" s="40"/>
      <c r="JMC3" s="40"/>
      <c r="JMD3" s="40"/>
      <c r="JME3" s="40"/>
      <c r="JMF3" s="40"/>
      <c r="JMG3" s="40"/>
      <c r="JMH3" s="40"/>
      <c r="JMI3" s="40"/>
      <c r="JMJ3" s="40"/>
      <c r="JMK3" s="40"/>
      <c r="JML3" s="40"/>
      <c r="JMM3" s="40"/>
      <c r="JMN3" s="40"/>
      <c r="JMO3" s="40"/>
      <c r="JMP3" s="40"/>
      <c r="JMQ3" s="40"/>
      <c r="JMR3" s="40"/>
      <c r="JMS3" s="40"/>
      <c r="JMT3" s="40"/>
      <c r="JMU3" s="40"/>
      <c r="JMV3" s="40"/>
      <c r="JMW3" s="40"/>
      <c r="JMX3" s="40"/>
      <c r="JMY3" s="40"/>
      <c r="JMZ3" s="40"/>
      <c r="JNA3" s="40"/>
      <c r="JNB3" s="40"/>
      <c r="JNC3" s="40"/>
      <c r="JND3" s="40"/>
      <c r="JNE3" s="40"/>
      <c r="JNF3" s="40"/>
      <c r="JNG3" s="40"/>
      <c r="JNH3" s="40"/>
      <c r="JNI3" s="40"/>
      <c r="JNJ3" s="40"/>
      <c r="JNK3" s="40"/>
      <c r="JNL3" s="40"/>
      <c r="JNM3" s="40"/>
      <c r="JNN3" s="40"/>
      <c r="JNO3" s="40"/>
      <c r="JNP3" s="40"/>
      <c r="JNQ3" s="40"/>
      <c r="JNR3" s="40"/>
      <c r="JNS3" s="40"/>
      <c r="JNT3" s="40"/>
      <c r="JNU3" s="40"/>
      <c r="JNV3" s="40"/>
      <c r="JNW3" s="40"/>
      <c r="JNX3" s="40"/>
      <c r="JNY3" s="40"/>
      <c r="JNZ3" s="40"/>
      <c r="JOA3" s="40"/>
      <c r="JOB3" s="40"/>
      <c r="JOC3" s="40"/>
      <c r="JOD3" s="40"/>
      <c r="JOE3" s="40"/>
      <c r="JOF3" s="40"/>
      <c r="JOG3" s="40"/>
      <c r="JOH3" s="40"/>
      <c r="JOI3" s="40"/>
      <c r="JOJ3" s="40"/>
      <c r="JOK3" s="40"/>
      <c r="JOL3" s="40"/>
      <c r="JOM3" s="40"/>
      <c r="JON3" s="40"/>
      <c r="JOO3" s="40"/>
      <c r="JOP3" s="40"/>
      <c r="JOQ3" s="40"/>
      <c r="JOR3" s="40"/>
      <c r="JOS3" s="40"/>
      <c r="JOT3" s="40"/>
      <c r="JOU3" s="40"/>
      <c r="JOV3" s="40"/>
      <c r="JOW3" s="40"/>
      <c r="JOX3" s="40"/>
      <c r="JOY3" s="40"/>
      <c r="JOZ3" s="40"/>
      <c r="JPA3" s="40"/>
      <c r="JPB3" s="40"/>
      <c r="JPC3" s="40"/>
      <c r="JPD3" s="40"/>
      <c r="JPE3" s="40"/>
      <c r="JPF3" s="40"/>
      <c r="JPG3" s="40"/>
      <c r="JPH3" s="40"/>
      <c r="JPI3" s="40"/>
      <c r="JPJ3" s="40"/>
      <c r="JPK3" s="40"/>
      <c r="JPL3" s="40"/>
      <c r="JPM3" s="40"/>
      <c r="JPN3" s="40"/>
      <c r="JPO3" s="40"/>
      <c r="JPP3" s="40"/>
      <c r="JPQ3" s="40"/>
      <c r="JPR3" s="40"/>
      <c r="JPS3" s="40"/>
      <c r="JPT3" s="40"/>
      <c r="JPU3" s="40"/>
      <c r="JPV3" s="40"/>
      <c r="JPW3" s="40"/>
      <c r="JPX3" s="40"/>
      <c r="JPY3" s="40"/>
      <c r="JPZ3" s="40"/>
      <c r="JQA3" s="40"/>
      <c r="JQB3" s="40"/>
      <c r="JQC3" s="40"/>
      <c r="JQD3" s="40"/>
      <c r="JQE3" s="40"/>
      <c r="JQF3" s="40"/>
      <c r="JQG3" s="40"/>
      <c r="JQH3" s="40"/>
      <c r="JQI3" s="40"/>
      <c r="JQJ3" s="40"/>
      <c r="JQK3" s="40"/>
      <c r="JQL3" s="40"/>
      <c r="JQM3" s="40"/>
      <c r="JQN3" s="40"/>
      <c r="JQO3" s="40"/>
      <c r="JQP3" s="40"/>
      <c r="JQQ3" s="40"/>
      <c r="JQR3" s="40"/>
      <c r="JQS3" s="40"/>
      <c r="JQT3" s="40"/>
      <c r="JQU3" s="40"/>
      <c r="JQV3" s="40"/>
      <c r="JQW3" s="40"/>
      <c r="JQX3" s="40"/>
      <c r="JQY3" s="40"/>
      <c r="JQZ3" s="40"/>
      <c r="JRA3" s="40"/>
      <c r="JRB3" s="40"/>
      <c r="JRC3" s="40"/>
      <c r="JRD3" s="40"/>
      <c r="JRE3" s="40"/>
      <c r="JRF3" s="40"/>
      <c r="JRG3" s="40"/>
      <c r="JRH3" s="40"/>
      <c r="JRI3" s="40"/>
      <c r="JRJ3" s="40"/>
      <c r="JRK3" s="40"/>
      <c r="JRL3" s="40"/>
      <c r="JRM3" s="40"/>
      <c r="JRN3" s="40"/>
      <c r="JRO3" s="40"/>
      <c r="JRP3" s="40"/>
      <c r="JRQ3" s="40"/>
      <c r="JRR3" s="40"/>
      <c r="JRS3" s="40"/>
      <c r="JRT3" s="40"/>
      <c r="JRU3" s="40"/>
      <c r="JRV3" s="40"/>
      <c r="JRW3" s="40"/>
      <c r="JRX3" s="40"/>
      <c r="JRY3" s="40"/>
      <c r="JRZ3" s="40"/>
      <c r="JSA3" s="40"/>
      <c r="JSB3" s="40"/>
      <c r="JSC3" s="40"/>
      <c r="JSD3" s="40"/>
      <c r="JSE3" s="40"/>
      <c r="JSF3" s="40"/>
      <c r="JSG3" s="40"/>
      <c r="JSH3" s="40"/>
      <c r="JSI3" s="40"/>
      <c r="JSJ3" s="40"/>
      <c r="JSK3" s="40"/>
      <c r="JSL3" s="40"/>
      <c r="JSM3" s="40"/>
      <c r="JSN3" s="40"/>
      <c r="JSO3" s="40"/>
      <c r="JSP3" s="40"/>
      <c r="JSQ3" s="40"/>
      <c r="JSR3" s="40"/>
      <c r="JSS3" s="40"/>
      <c r="JST3" s="40"/>
      <c r="JSU3" s="40"/>
      <c r="JSV3" s="40"/>
      <c r="JSW3" s="40"/>
      <c r="JSX3" s="40"/>
      <c r="JSY3" s="40"/>
      <c r="JSZ3" s="40"/>
      <c r="JTA3" s="40"/>
      <c r="JTB3" s="40"/>
      <c r="JTC3" s="40"/>
      <c r="JTD3" s="40"/>
      <c r="JTE3" s="40"/>
      <c r="JTF3" s="40"/>
      <c r="JTG3" s="40"/>
      <c r="JTH3" s="40"/>
      <c r="JTI3" s="40"/>
      <c r="JTJ3" s="40"/>
      <c r="JTK3" s="40"/>
      <c r="JTL3" s="40"/>
      <c r="JTM3" s="40"/>
      <c r="JTN3" s="40"/>
      <c r="JTO3" s="40"/>
      <c r="JTP3" s="40"/>
      <c r="JTQ3" s="40"/>
      <c r="JTR3" s="40"/>
      <c r="JTS3" s="40"/>
      <c r="JTT3" s="40"/>
      <c r="JTU3" s="40"/>
      <c r="JTV3" s="40"/>
      <c r="JTW3" s="40"/>
      <c r="JTX3" s="40"/>
      <c r="JTY3" s="40"/>
      <c r="JTZ3" s="40"/>
      <c r="JUA3" s="40"/>
      <c r="JUB3" s="40"/>
      <c r="JUC3" s="40"/>
      <c r="JUD3" s="40"/>
      <c r="JUE3" s="40"/>
      <c r="JUF3" s="40"/>
      <c r="JUG3" s="40"/>
      <c r="JUH3" s="40"/>
      <c r="JUI3" s="40"/>
      <c r="JUJ3" s="40"/>
      <c r="JUK3" s="40"/>
      <c r="JUL3" s="40"/>
      <c r="JUM3" s="40"/>
      <c r="JUN3" s="40"/>
      <c r="JUO3" s="40"/>
      <c r="JUP3" s="40"/>
      <c r="JUQ3" s="40"/>
      <c r="JUR3" s="40"/>
      <c r="JUS3" s="40"/>
      <c r="JUT3" s="40"/>
      <c r="JUU3" s="40"/>
      <c r="JUV3" s="40"/>
      <c r="JUW3" s="40"/>
      <c r="JUX3" s="40"/>
      <c r="JUY3" s="40"/>
      <c r="JUZ3" s="40"/>
      <c r="JVA3" s="40"/>
      <c r="JVB3" s="40"/>
      <c r="JVC3" s="40"/>
      <c r="JVD3" s="40"/>
      <c r="JVE3" s="40"/>
      <c r="JVF3" s="40"/>
      <c r="JVG3" s="40"/>
      <c r="JVH3" s="40"/>
      <c r="JVI3" s="40"/>
      <c r="JVJ3" s="40"/>
      <c r="JVK3" s="40"/>
      <c r="JVL3" s="40"/>
      <c r="JVM3" s="40"/>
      <c r="JVN3" s="40"/>
      <c r="JVO3" s="40"/>
      <c r="JVP3" s="40"/>
      <c r="JVQ3" s="40"/>
      <c r="JVR3" s="40"/>
      <c r="JVS3" s="40"/>
      <c r="JVT3" s="40"/>
      <c r="JVU3" s="40"/>
      <c r="JVV3" s="40"/>
      <c r="JVW3" s="40"/>
      <c r="JVX3" s="40"/>
      <c r="JVY3" s="40"/>
      <c r="JVZ3" s="40"/>
      <c r="JWA3" s="40"/>
      <c r="JWB3" s="40"/>
      <c r="JWC3" s="40"/>
      <c r="JWD3" s="40"/>
      <c r="JWE3" s="40"/>
      <c r="JWF3" s="40"/>
      <c r="JWG3" s="40"/>
      <c r="JWH3" s="40"/>
      <c r="JWI3" s="40"/>
      <c r="JWJ3" s="40"/>
      <c r="JWK3" s="40"/>
      <c r="JWL3" s="40"/>
      <c r="JWM3" s="40"/>
      <c r="JWN3" s="40"/>
      <c r="JWO3" s="40"/>
      <c r="JWP3" s="40"/>
      <c r="JWQ3" s="40"/>
      <c r="JWR3" s="40"/>
      <c r="JWS3" s="40"/>
      <c r="JWT3" s="40"/>
      <c r="JWU3" s="40"/>
      <c r="JWV3" s="40"/>
      <c r="JWW3" s="40"/>
      <c r="JWX3" s="40"/>
      <c r="JWY3" s="40"/>
      <c r="JWZ3" s="40"/>
      <c r="JXA3" s="40"/>
      <c r="JXB3" s="40"/>
      <c r="JXC3" s="40"/>
      <c r="JXD3" s="40"/>
      <c r="JXE3" s="40"/>
      <c r="JXF3" s="40"/>
      <c r="JXG3" s="40"/>
      <c r="JXH3" s="40"/>
      <c r="JXI3" s="40"/>
      <c r="JXJ3" s="40"/>
      <c r="JXK3" s="40"/>
      <c r="JXL3" s="40"/>
      <c r="JXM3" s="40"/>
      <c r="JXN3" s="40"/>
      <c r="JXO3" s="40"/>
      <c r="JXP3" s="40"/>
      <c r="JXQ3" s="40"/>
      <c r="JXR3" s="40"/>
      <c r="JXS3" s="40"/>
      <c r="JXT3" s="40"/>
      <c r="JXU3" s="40"/>
      <c r="JXV3" s="40"/>
      <c r="JXW3" s="40"/>
      <c r="JXX3" s="40"/>
      <c r="JXY3" s="40"/>
      <c r="JXZ3" s="40"/>
      <c r="JYA3" s="40"/>
      <c r="JYB3" s="40"/>
      <c r="JYC3" s="40"/>
      <c r="JYD3" s="40"/>
      <c r="JYE3" s="40"/>
      <c r="JYF3" s="40"/>
      <c r="JYG3" s="40"/>
      <c r="JYH3" s="40"/>
      <c r="JYI3" s="40"/>
      <c r="JYJ3" s="40"/>
      <c r="JYK3" s="40"/>
      <c r="JYL3" s="40"/>
      <c r="JYM3" s="40"/>
      <c r="JYN3" s="40"/>
      <c r="JYO3" s="40"/>
      <c r="JYP3" s="40"/>
      <c r="JYQ3" s="40"/>
      <c r="JYR3" s="40"/>
      <c r="JYS3" s="40"/>
      <c r="JYT3" s="40"/>
      <c r="JYU3" s="40"/>
      <c r="JYV3" s="40"/>
      <c r="JYW3" s="40"/>
      <c r="JYX3" s="40"/>
      <c r="JYY3" s="40"/>
      <c r="JYZ3" s="40"/>
      <c r="JZA3" s="40"/>
      <c r="JZB3" s="40"/>
      <c r="JZC3" s="40"/>
      <c r="JZD3" s="40"/>
      <c r="JZE3" s="40"/>
      <c r="JZF3" s="40"/>
      <c r="JZG3" s="40"/>
      <c r="JZH3" s="40"/>
      <c r="JZI3" s="40"/>
      <c r="JZJ3" s="40"/>
      <c r="JZK3" s="40"/>
      <c r="JZL3" s="40"/>
      <c r="JZM3" s="40"/>
      <c r="JZN3" s="40"/>
      <c r="JZO3" s="40"/>
      <c r="JZP3" s="40"/>
      <c r="JZQ3" s="40"/>
      <c r="JZR3" s="40"/>
      <c r="JZS3" s="40"/>
      <c r="JZT3" s="40"/>
      <c r="JZU3" s="40"/>
      <c r="JZV3" s="40"/>
      <c r="JZW3" s="40"/>
      <c r="JZX3" s="40"/>
      <c r="JZY3" s="40"/>
      <c r="JZZ3" s="40"/>
      <c r="KAA3" s="40"/>
      <c r="KAB3" s="40"/>
      <c r="KAC3" s="40"/>
      <c r="KAD3" s="40"/>
      <c r="KAE3" s="40"/>
      <c r="KAF3" s="40"/>
      <c r="KAG3" s="40"/>
      <c r="KAH3" s="40"/>
      <c r="KAI3" s="40"/>
      <c r="KAJ3" s="40"/>
      <c r="KAK3" s="40"/>
      <c r="KAL3" s="40"/>
      <c r="KAM3" s="40"/>
      <c r="KAN3" s="40"/>
      <c r="KAO3" s="40"/>
      <c r="KAP3" s="40"/>
      <c r="KAQ3" s="40"/>
      <c r="KAR3" s="40"/>
      <c r="KAS3" s="40"/>
      <c r="KAT3" s="40"/>
      <c r="KAU3" s="40"/>
      <c r="KAV3" s="40"/>
      <c r="KAW3" s="40"/>
      <c r="KAX3" s="40"/>
      <c r="KAY3" s="40"/>
      <c r="KAZ3" s="40"/>
      <c r="KBA3" s="40"/>
      <c r="KBB3" s="40"/>
      <c r="KBC3" s="40"/>
      <c r="KBD3" s="40"/>
      <c r="KBE3" s="40"/>
      <c r="KBF3" s="40"/>
      <c r="KBG3" s="40"/>
      <c r="KBH3" s="40"/>
      <c r="KBI3" s="40"/>
      <c r="KBJ3" s="40"/>
      <c r="KBK3" s="40"/>
      <c r="KBL3" s="40"/>
      <c r="KBM3" s="40"/>
      <c r="KBN3" s="40"/>
      <c r="KBO3" s="40"/>
      <c r="KBP3" s="40"/>
      <c r="KBQ3" s="40"/>
      <c r="KBR3" s="40"/>
      <c r="KBS3" s="40"/>
      <c r="KBT3" s="40"/>
      <c r="KBU3" s="40"/>
      <c r="KBV3" s="40"/>
      <c r="KBW3" s="40"/>
      <c r="KBX3" s="40"/>
      <c r="KBY3" s="40"/>
      <c r="KBZ3" s="40"/>
      <c r="KCA3" s="40"/>
      <c r="KCB3" s="40"/>
      <c r="KCC3" s="40"/>
      <c r="KCD3" s="40"/>
      <c r="KCE3" s="40"/>
      <c r="KCF3" s="40"/>
      <c r="KCG3" s="40"/>
      <c r="KCH3" s="40"/>
      <c r="KCI3" s="40"/>
      <c r="KCJ3" s="40"/>
      <c r="KCK3" s="40"/>
      <c r="KCL3" s="40"/>
      <c r="KCM3" s="40"/>
      <c r="KCN3" s="40"/>
      <c r="KCO3" s="40"/>
      <c r="KCP3" s="40"/>
      <c r="KCQ3" s="40"/>
      <c r="KCR3" s="40"/>
      <c r="KCS3" s="40"/>
      <c r="KCT3" s="40"/>
      <c r="KCU3" s="40"/>
      <c r="KCV3" s="40"/>
      <c r="KCW3" s="40"/>
      <c r="KCX3" s="40"/>
      <c r="KCY3" s="40"/>
      <c r="KCZ3" s="40"/>
      <c r="KDA3" s="40"/>
      <c r="KDB3" s="40"/>
      <c r="KDC3" s="40"/>
      <c r="KDD3" s="40"/>
      <c r="KDE3" s="40"/>
      <c r="KDF3" s="40"/>
      <c r="KDG3" s="40"/>
      <c r="KDH3" s="40"/>
      <c r="KDI3" s="40"/>
      <c r="KDJ3" s="40"/>
      <c r="KDK3" s="40"/>
      <c r="KDL3" s="40"/>
      <c r="KDM3" s="40"/>
      <c r="KDN3" s="40"/>
      <c r="KDO3" s="40"/>
      <c r="KDP3" s="40"/>
      <c r="KDQ3" s="40"/>
      <c r="KDR3" s="40"/>
      <c r="KDS3" s="40"/>
      <c r="KDT3" s="40"/>
      <c r="KDU3" s="40"/>
      <c r="KDV3" s="40"/>
      <c r="KDW3" s="40"/>
      <c r="KDX3" s="40"/>
      <c r="KDY3" s="40"/>
      <c r="KDZ3" s="40"/>
      <c r="KEA3" s="40"/>
      <c r="KEB3" s="40"/>
      <c r="KEC3" s="40"/>
      <c r="KED3" s="40"/>
      <c r="KEE3" s="40"/>
      <c r="KEF3" s="40"/>
      <c r="KEG3" s="40"/>
      <c r="KEH3" s="40"/>
      <c r="KEI3" s="40"/>
      <c r="KEJ3" s="40"/>
      <c r="KEK3" s="40"/>
      <c r="KEL3" s="40"/>
      <c r="KEM3" s="40"/>
      <c r="KEN3" s="40"/>
      <c r="KEO3" s="40"/>
      <c r="KEP3" s="40"/>
      <c r="KEQ3" s="40"/>
      <c r="KER3" s="40"/>
      <c r="KES3" s="40"/>
      <c r="KET3" s="40"/>
      <c r="KEU3" s="40"/>
      <c r="KEV3" s="40"/>
      <c r="KEW3" s="40"/>
      <c r="KEX3" s="40"/>
      <c r="KEY3" s="40"/>
      <c r="KEZ3" s="40"/>
      <c r="KFA3" s="40"/>
      <c r="KFB3" s="40"/>
      <c r="KFC3" s="40"/>
      <c r="KFD3" s="40"/>
      <c r="KFE3" s="40"/>
      <c r="KFF3" s="40"/>
      <c r="KFG3" s="40"/>
      <c r="KFH3" s="40"/>
      <c r="KFI3" s="40"/>
      <c r="KFJ3" s="40"/>
      <c r="KFK3" s="40"/>
      <c r="KFL3" s="40"/>
      <c r="KFM3" s="40"/>
      <c r="KFN3" s="40"/>
      <c r="KFO3" s="40"/>
      <c r="KFP3" s="40"/>
      <c r="KFQ3" s="40"/>
      <c r="KFR3" s="40"/>
      <c r="KFS3" s="40"/>
      <c r="KFT3" s="40"/>
      <c r="KFU3" s="40"/>
      <c r="KFV3" s="40"/>
      <c r="KFW3" s="40"/>
      <c r="KFX3" s="40"/>
      <c r="KFY3" s="40"/>
      <c r="KFZ3" s="40"/>
      <c r="KGA3" s="40"/>
      <c r="KGB3" s="40"/>
      <c r="KGC3" s="40"/>
      <c r="KGD3" s="40"/>
      <c r="KGE3" s="40"/>
      <c r="KGF3" s="40"/>
      <c r="KGG3" s="40"/>
      <c r="KGH3" s="40"/>
      <c r="KGI3" s="40"/>
      <c r="KGJ3" s="40"/>
      <c r="KGK3" s="40"/>
      <c r="KGL3" s="40"/>
      <c r="KGM3" s="40"/>
      <c r="KGN3" s="40"/>
      <c r="KGO3" s="40"/>
      <c r="KGP3" s="40"/>
      <c r="KGQ3" s="40"/>
      <c r="KGR3" s="40"/>
      <c r="KGS3" s="40"/>
      <c r="KGT3" s="40"/>
      <c r="KGU3" s="40"/>
      <c r="KGV3" s="40"/>
      <c r="KGW3" s="40"/>
      <c r="KGX3" s="40"/>
      <c r="KGY3" s="40"/>
      <c r="KGZ3" s="40"/>
      <c r="KHA3" s="40"/>
      <c r="KHB3" s="40"/>
      <c r="KHC3" s="40"/>
      <c r="KHD3" s="40"/>
      <c r="KHE3" s="40"/>
      <c r="KHF3" s="40"/>
      <c r="KHG3" s="40"/>
      <c r="KHH3" s="40"/>
      <c r="KHI3" s="40"/>
      <c r="KHJ3" s="40"/>
      <c r="KHK3" s="40"/>
      <c r="KHL3" s="40"/>
      <c r="KHM3" s="40"/>
      <c r="KHN3" s="40"/>
      <c r="KHO3" s="40"/>
      <c r="KHP3" s="40"/>
      <c r="KHQ3" s="40"/>
      <c r="KHR3" s="40"/>
      <c r="KHS3" s="40"/>
      <c r="KHT3" s="40"/>
      <c r="KHU3" s="40"/>
      <c r="KHV3" s="40"/>
      <c r="KHW3" s="40"/>
      <c r="KHX3" s="40"/>
      <c r="KHY3" s="40"/>
      <c r="KHZ3" s="40"/>
      <c r="KIA3" s="40"/>
      <c r="KIB3" s="40"/>
      <c r="KIC3" s="40"/>
      <c r="KID3" s="40"/>
      <c r="KIE3" s="40"/>
      <c r="KIF3" s="40"/>
      <c r="KIG3" s="40"/>
      <c r="KIH3" s="40"/>
      <c r="KII3" s="40"/>
      <c r="KIJ3" s="40"/>
      <c r="KIK3" s="40"/>
      <c r="KIL3" s="40"/>
      <c r="KIM3" s="40"/>
      <c r="KIN3" s="40"/>
      <c r="KIO3" s="40"/>
      <c r="KIP3" s="40"/>
      <c r="KIQ3" s="40"/>
      <c r="KIR3" s="40"/>
      <c r="KIS3" s="40"/>
      <c r="KIT3" s="40"/>
      <c r="KIU3" s="40"/>
      <c r="KIV3" s="40"/>
      <c r="KIW3" s="40"/>
      <c r="KIX3" s="40"/>
      <c r="KIY3" s="40"/>
      <c r="KIZ3" s="40"/>
      <c r="KJA3" s="40"/>
      <c r="KJB3" s="40"/>
      <c r="KJC3" s="40"/>
      <c r="KJD3" s="40"/>
      <c r="KJE3" s="40"/>
      <c r="KJF3" s="40"/>
      <c r="KJG3" s="40"/>
      <c r="KJH3" s="40"/>
      <c r="KJI3" s="40"/>
      <c r="KJJ3" s="40"/>
      <c r="KJK3" s="40"/>
      <c r="KJL3" s="40"/>
      <c r="KJM3" s="40"/>
      <c r="KJN3" s="40"/>
      <c r="KJO3" s="40"/>
      <c r="KJP3" s="40"/>
      <c r="KJQ3" s="40"/>
      <c r="KJR3" s="40"/>
      <c r="KJS3" s="40"/>
      <c r="KJT3" s="40"/>
      <c r="KJU3" s="40"/>
      <c r="KJV3" s="40"/>
      <c r="KJW3" s="40"/>
      <c r="KJX3" s="40"/>
      <c r="KJY3" s="40"/>
      <c r="KJZ3" s="40"/>
      <c r="KKA3" s="40"/>
      <c r="KKB3" s="40"/>
      <c r="KKC3" s="40"/>
      <c r="KKD3" s="40"/>
      <c r="KKE3" s="40"/>
      <c r="KKF3" s="40"/>
      <c r="KKG3" s="40"/>
      <c r="KKH3" s="40"/>
      <c r="KKI3" s="40"/>
      <c r="KKJ3" s="40"/>
      <c r="KKK3" s="40"/>
      <c r="KKL3" s="40"/>
      <c r="KKM3" s="40"/>
      <c r="KKN3" s="40"/>
      <c r="KKO3" s="40"/>
      <c r="KKP3" s="40"/>
      <c r="KKQ3" s="40"/>
      <c r="KKR3" s="40"/>
      <c r="KKS3" s="40"/>
      <c r="KKT3" s="40"/>
      <c r="KKU3" s="40"/>
      <c r="KKV3" s="40"/>
      <c r="KKW3" s="40"/>
      <c r="KKX3" s="40"/>
      <c r="KKY3" s="40"/>
      <c r="KKZ3" s="40"/>
      <c r="KLA3" s="40"/>
      <c r="KLB3" s="40"/>
      <c r="KLC3" s="40"/>
      <c r="KLD3" s="40"/>
      <c r="KLE3" s="40"/>
      <c r="KLF3" s="40"/>
      <c r="KLG3" s="40"/>
      <c r="KLH3" s="40"/>
      <c r="KLI3" s="40"/>
      <c r="KLJ3" s="40"/>
      <c r="KLK3" s="40"/>
      <c r="KLL3" s="40"/>
      <c r="KLM3" s="40"/>
      <c r="KLN3" s="40"/>
      <c r="KLO3" s="40"/>
      <c r="KLP3" s="40"/>
      <c r="KLQ3" s="40"/>
      <c r="KLR3" s="40"/>
      <c r="KLS3" s="40"/>
      <c r="KLT3" s="40"/>
      <c r="KLU3" s="40"/>
      <c r="KLV3" s="40"/>
      <c r="KLW3" s="40"/>
      <c r="KLX3" s="40"/>
      <c r="KLY3" s="40"/>
      <c r="KLZ3" s="40"/>
      <c r="KMA3" s="40"/>
      <c r="KMB3" s="40"/>
      <c r="KMC3" s="40"/>
      <c r="KMD3" s="40"/>
      <c r="KME3" s="40"/>
      <c r="KMF3" s="40"/>
      <c r="KMG3" s="40"/>
      <c r="KMH3" s="40"/>
      <c r="KMI3" s="40"/>
      <c r="KMJ3" s="40"/>
      <c r="KMK3" s="40"/>
      <c r="KML3" s="40"/>
      <c r="KMM3" s="40"/>
      <c r="KMN3" s="40"/>
      <c r="KMO3" s="40"/>
      <c r="KMP3" s="40"/>
      <c r="KMQ3" s="40"/>
      <c r="KMR3" s="40"/>
      <c r="KMS3" s="40"/>
      <c r="KMT3" s="40"/>
      <c r="KMU3" s="40"/>
      <c r="KMV3" s="40"/>
      <c r="KMW3" s="40"/>
      <c r="KMX3" s="40"/>
      <c r="KMY3" s="40"/>
      <c r="KMZ3" s="40"/>
      <c r="KNA3" s="40"/>
      <c r="KNB3" s="40"/>
      <c r="KNC3" s="40"/>
      <c r="KND3" s="40"/>
      <c r="KNE3" s="40"/>
      <c r="KNF3" s="40"/>
      <c r="KNG3" s="40"/>
      <c r="KNH3" s="40"/>
      <c r="KNI3" s="40"/>
      <c r="KNJ3" s="40"/>
      <c r="KNK3" s="40"/>
      <c r="KNL3" s="40"/>
      <c r="KNM3" s="40"/>
      <c r="KNN3" s="40"/>
      <c r="KNO3" s="40"/>
      <c r="KNP3" s="40"/>
      <c r="KNQ3" s="40"/>
      <c r="KNR3" s="40"/>
      <c r="KNS3" s="40"/>
      <c r="KNT3" s="40"/>
      <c r="KNU3" s="40"/>
      <c r="KNV3" s="40"/>
      <c r="KNW3" s="40"/>
      <c r="KNX3" s="40"/>
      <c r="KNY3" s="40"/>
      <c r="KNZ3" s="40"/>
      <c r="KOA3" s="40"/>
      <c r="KOB3" s="40"/>
      <c r="KOC3" s="40"/>
      <c r="KOD3" s="40"/>
      <c r="KOE3" s="40"/>
      <c r="KOF3" s="40"/>
      <c r="KOG3" s="40"/>
      <c r="KOH3" s="40"/>
      <c r="KOI3" s="40"/>
      <c r="KOJ3" s="40"/>
      <c r="KOK3" s="40"/>
      <c r="KOL3" s="40"/>
      <c r="KOM3" s="40"/>
      <c r="KON3" s="40"/>
      <c r="KOO3" s="40"/>
      <c r="KOP3" s="40"/>
      <c r="KOQ3" s="40"/>
      <c r="KOR3" s="40"/>
      <c r="KOS3" s="40"/>
      <c r="KOT3" s="40"/>
      <c r="KOU3" s="40"/>
      <c r="KOV3" s="40"/>
      <c r="KOW3" s="40"/>
      <c r="KOX3" s="40"/>
      <c r="KOY3" s="40"/>
      <c r="KOZ3" s="40"/>
      <c r="KPA3" s="40"/>
      <c r="KPB3" s="40"/>
      <c r="KPC3" s="40"/>
      <c r="KPD3" s="40"/>
      <c r="KPE3" s="40"/>
      <c r="KPF3" s="40"/>
      <c r="KPG3" s="40"/>
      <c r="KPH3" s="40"/>
      <c r="KPI3" s="40"/>
      <c r="KPJ3" s="40"/>
      <c r="KPK3" s="40"/>
      <c r="KPL3" s="40"/>
      <c r="KPM3" s="40"/>
      <c r="KPN3" s="40"/>
      <c r="KPO3" s="40"/>
      <c r="KPP3" s="40"/>
      <c r="KPQ3" s="40"/>
      <c r="KPR3" s="40"/>
      <c r="KPS3" s="40"/>
      <c r="KPT3" s="40"/>
      <c r="KPU3" s="40"/>
      <c r="KPV3" s="40"/>
      <c r="KPW3" s="40"/>
      <c r="KPX3" s="40"/>
      <c r="KPY3" s="40"/>
      <c r="KPZ3" s="40"/>
      <c r="KQA3" s="40"/>
      <c r="KQB3" s="40"/>
      <c r="KQC3" s="40"/>
      <c r="KQD3" s="40"/>
      <c r="KQE3" s="40"/>
      <c r="KQF3" s="40"/>
      <c r="KQG3" s="40"/>
      <c r="KQH3" s="40"/>
      <c r="KQI3" s="40"/>
      <c r="KQJ3" s="40"/>
      <c r="KQK3" s="40"/>
      <c r="KQL3" s="40"/>
      <c r="KQM3" s="40"/>
      <c r="KQN3" s="40"/>
      <c r="KQO3" s="40"/>
      <c r="KQP3" s="40"/>
      <c r="KQQ3" s="40"/>
      <c r="KQR3" s="40"/>
      <c r="KQS3" s="40"/>
      <c r="KQT3" s="40"/>
      <c r="KQU3" s="40"/>
      <c r="KQV3" s="40"/>
      <c r="KQW3" s="40"/>
      <c r="KQX3" s="40"/>
      <c r="KQY3" s="40"/>
      <c r="KQZ3" s="40"/>
      <c r="KRA3" s="40"/>
      <c r="KRB3" s="40"/>
      <c r="KRC3" s="40"/>
      <c r="KRD3" s="40"/>
      <c r="KRE3" s="40"/>
      <c r="KRF3" s="40"/>
      <c r="KRG3" s="40"/>
      <c r="KRH3" s="40"/>
      <c r="KRI3" s="40"/>
      <c r="KRJ3" s="40"/>
      <c r="KRK3" s="40"/>
      <c r="KRL3" s="40"/>
      <c r="KRM3" s="40"/>
      <c r="KRN3" s="40"/>
      <c r="KRO3" s="40"/>
      <c r="KRP3" s="40"/>
      <c r="KRQ3" s="40"/>
      <c r="KRR3" s="40"/>
      <c r="KRS3" s="40"/>
      <c r="KRT3" s="40"/>
      <c r="KRU3" s="40"/>
      <c r="KRV3" s="40"/>
      <c r="KRW3" s="40"/>
      <c r="KRX3" s="40"/>
      <c r="KRY3" s="40"/>
      <c r="KRZ3" s="40"/>
      <c r="KSA3" s="40"/>
      <c r="KSB3" s="40"/>
      <c r="KSC3" s="40"/>
      <c r="KSD3" s="40"/>
      <c r="KSE3" s="40"/>
      <c r="KSF3" s="40"/>
      <c r="KSG3" s="40"/>
      <c r="KSH3" s="40"/>
      <c r="KSI3" s="40"/>
      <c r="KSJ3" s="40"/>
      <c r="KSK3" s="40"/>
      <c r="KSL3" s="40"/>
      <c r="KSM3" s="40"/>
      <c r="KSN3" s="40"/>
      <c r="KSO3" s="40"/>
      <c r="KSP3" s="40"/>
      <c r="KSQ3" s="40"/>
      <c r="KSR3" s="40"/>
      <c r="KSS3" s="40"/>
      <c r="KST3" s="40"/>
      <c r="KSU3" s="40"/>
      <c r="KSV3" s="40"/>
      <c r="KSW3" s="40"/>
      <c r="KSX3" s="40"/>
      <c r="KSY3" s="40"/>
      <c r="KSZ3" s="40"/>
      <c r="KTA3" s="40"/>
      <c r="KTB3" s="40"/>
      <c r="KTC3" s="40"/>
      <c r="KTD3" s="40"/>
      <c r="KTE3" s="40"/>
      <c r="KTF3" s="40"/>
      <c r="KTG3" s="40"/>
      <c r="KTH3" s="40"/>
      <c r="KTI3" s="40"/>
      <c r="KTJ3" s="40"/>
      <c r="KTK3" s="40"/>
      <c r="KTL3" s="40"/>
      <c r="KTM3" s="40"/>
      <c r="KTN3" s="40"/>
      <c r="KTO3" s="40"/>
      <c r="KTP3" s="40"/>
      <c r="KTQ3" s="40"/>
      <c r="KTR3" s="40"/>
      <c r="KTS3" s="40"/>
      <c r="KTT3" s="40"/>
      <c r="KTU3" s="40"/>
      <c r="KTV3" s="40"/>
      <c r="KTW3" s="40"/>
      <c r="KTX3" s="40"/>
      <c r="KTY3" s="40"/>
      <c r="KTZ3" s="40"/>
      <c r="KUA3" s="40"/>
      <c r="KUB3" s="40"/>
      <c r="KUC3" s="40"/>
      <c r="KUD3" s="40"/>
      <c r="KUE3" s="40"/>
      <c r="KUF3" s="40"/>
      <c r="KUG3" s="40"/>
      <c r="KUH3" s="40"/>
      <c r="KUI3" s="40"/>
      <c r="KUJ3" s="40"/>
      <c r="KUK3" s="40"/>
      <c r="KUL3" s="40"/>
      <c r="KUM3" s="40"/>
      <c r="KUN3" s="40"/>
      <c r="KUO3" s="40"/>
      <c r="KUP3" s="40"/>
      <c r="KUQ3" s="40"/>
      <c r="KUR3" s="40"/>
      <c r="KUS3" s="40"/>
      <c r="KUT3" s="40"/>
      <c r="KUU3" s="40"/>
      <c r="KUV3" s="40"/>
      <c r="KUW3" s="40"/>
      <c r="KUX3" s="40"/>
      <c r="KUY3" s="40"/>
      <c r="KUZ3" s="40"/>
      <c r="KVA3" s="40"/>
      <c r="KVB3" s="40"/>
      <c r="KVC3" s="40"/>
      <c r="KVD3" s="40"/>
      <c r="KVE3" s="40"/>
      <c r="KVF3" s="40"/>
      <c r="KVG3" s="40"/>
      <c r="KVH3" s="40"/>
      <c r="KVI3" s="40"/>
      <c r="KVJ3" s="40"/>
      <c r="KVK3" s="40"/>
      <c r="KVL3" s="40"/>
      <c r="KVM3" s="40"/>
      <c r="KVN3" s="40"/>
      <c r="KVO3" s="40"/>
      <c r="KVP3" s="40"/>
      <c r="KVQ3" s="40"/>
      <c r="KVR3" s="40"/>
      <c r="KVS3" s="40"/>
      <c r="KVT3" s="40"/>
      <c r="KVU3" s="40"/>
      <c r="KVV3" s="40"/>
      <c r="KVW3" s="40"/>
      <c r="KVX3" s="40"/>
      <c r="KVY3" s="40"/>
      <c r="KVZ3" s="40"/>
      <c r="KWA3" s="40"/>
      <c r="KWB3" s="40"/>
      <c r="KWC3" s="40"/>
      <c r="KWD3" s="40"/>
      <c r="KWE3" s="40"/>
      <c r="KWF3" s="40"/>
      <c r="KWG3" s="40"/>
      <c r="KWH3" s="40"/>
      <c r="KWI3" s="40"/>
      <c r="KWJ3" s="40"/>
      <c r="KWK3" s="40"/>
      <c r="KWL3" s="40"/>
      <c r="KWM3" s="40"/>
      <c r="KWN3" s="40"/>
      <c r="KWO3" s="40"/>
      <c r="KWP3" s="40"/>
      <c r="KWQ3" s="40"/>
      <c r="KWR3" s="40"/>
      <c r="KWS3" s="40"/>
      <c r="KWT3" s="40"/>
      <c r="KWU3" s="40"/>
      <c r="KWV3" s="40"/>
      <c r="KWW3" s="40"/>
      <c r="KWX3" s="40"/>
      <c r="KWY3" s="40"/>
      <c r="KWZ3" s="40"/>
      <c r="KXA3" s="40"/>
      <c r="KXB3" s="40"/>
      <c r="KXC3" s="40"/>
      <c r="KXD3" s="40"/>
      <c r="KXE3" s="40"/>
      <c r="KXF3" s="40"/>
      <c r="KXG3" s="40"/>
      <c r="KXH3" s="40"/>
      <c r="KXI3" s="40"/>
      <c r="KXJ3" s="40"/>
      <c r="KXK3" s="40"/>
      <c r="KXL3" s="40"/>
      <c r="KXM3" s="40"/>
      <c r="KXN3" s="40"/>
      <c r="KXO3" s="40"/>
      <c r="KXP3" s="40"/>
      <c r="KXQ3" s="40"/>
      <c r="KXR3" s="40"/>
      <c r="KXS3" s="40"/>
      <c r="KXT3" s="40"/>
      <c r="KXU3" s="40"/>
      <c r="KXV3" s="40"/>
      <c r="KXW3" s="40"/>
      <c r="KXX3" s="40"/>
      <c r="KXY3" s="40"/>
      <c r="KXZ3" s="40"/>
      <c r="KYA3" s="40"/>
      <c r="KYB3" s="40"/>
      <c r="KYC3" s="40"/>
      <c r="KYD3" s="40"/>
      <c r="KYE3" s="40"/>
      <c r="KYF3" s="40"/>
      <c r="KYG3" s="40"/>
      <c r="KYH3" s="40"/>
      <c r="KYI3" s="40"/>
      <c r="KYJ3" s="40"/>
      <c r="KYK3" s="40"/>
      <c r="KYL3" s="40"/>
      <c r="KYM3" s="40"/>
      <c r="KYN3" s="40"/>
      <c r="KYO3" s="40"/>
      <c r="KYP3" s="40"/>
      <c r="KYQ3" s="40"/>
      <c r="KYR3" s="40"/>
      <c r="KYS3" s="40"/>
      <c r="KYT3" s="40"/>
      <c r="KYU3" s="40"/>
      <c r="KYV3" s="40"/>
      <c r="KYW3" s="40"/>
      <c r="KYX3" s="40"/>
      <c r="KYY3" s="40"/>
      <c r="KYZ3" s="40"/>
      <c r="KZA3" s="40"/>
      <c r="KZB3" s="40"/>
      <c r="KZC3" s="40"/>
      <c r="KZD3" s="40"/>
      <c r="KZE3" s="40"/>
      <c r="KZF3" s="40"/>
      <c r="KZG3" s="40"/>
      <c r="KZH3" s="40"/>
      <c r="KZI3" s="40"/>
      <c r="KZJ3" s="40"/>
      <c r="KZK3" s="40"/>
      <c r="KZL3" s="40"/>
      <c r="KZM3" s="40"/>
      <c r="KZN3" s="40"/>
      <c r="KZO3" s="40"/>
      <c r="KZP3" s="40"/>
      <c r="KZQ3" s="40"/>
      <c r="KZR3" s="40"/>
      <c r="KZS3" s="40"/>
      <c r="KZT3" s="40"/>
      <c r="KZU3" s="40"/>
      <c r="KZV3" s="40"/>
      <c r="KZW3" s="40"/>
      <c r="KZX3" s="40"/>
      <c r="KZY3" s="40"/>
      <c r="KZZ3" s="40"/>
      <c r="LAA3" s="40"/>
      <c r="LAB3" s="40"/>
      <c r="LAC3" s="40"/>
      <c r="LAD3" s="40"/>
      <c r="LAE3" s="40"/>
      <c r="LAF3" s="40"/>
      <c r="LAG3" s="40"/>
      <c r="LAH3" s="40"/>
      <c r="LAI3" s="40"/>
      <c r="LAJ3" s="40"/>
      <c r="LAK3" s="40"/>
      <c r="LAL3" s="40"/>
      <c r="LAM3" s="40"/>
      <c r="LAN3" s="40"/>
      <c r="LAO3" s="40"/>
      <c r="LAP3" s="40"/>
      <c r="LAQ3" s="40"/>
      <c r="LAR3" s="40"/>
      <c r="LAS3" s="40"/>
      <c r="LAT3" s="40"/>
      <c r="LAU3" s="40"/>
      <c r="LAV3" s="40"/>
      <c r="LAW3" s="40"/>
      <c r="LAX3" s="40"/>
      <c r="LAY3" s="40"/>
      <c r="LAZ3" s="40"/>
      <c r="LBA3" s="40"/>
      <c r="LBB3" s="40"/>
      <c r="LBC3" s="40"/>
      <c r="LBD3" s="40"/>
      <c r="LBE3" s="40"/>
      <c r="LBF3" s="40"/>
      <c r="LBG3" s="40"/>
      <c r="LBH3" s="40"/>
      <c r="LBI3" s="40"/>
      <c r="LBJ3" s="40"/>
      <c r="LBK3" s="40"/>
      <c r="LBL3" s="40"/>
      <c r="LBM3" s="40"/>
      <c r="LBN3" s="40"/>
      <c r="LBO3" s="40"/>
      <c r="LBP3" s="40"/>
      <c r="LBQ3" s="40"/>
      <c r="LBR3" s="40"/>
      <c r="LBS3" s="40"/>
      <c r="LBT3" s="40"/>
      <c r="LBU3" s="40"/>
      <c r="LBV3" s="40"/>
      <c r="LBW3" s="40"/>
      <c r="LBX3" s="40"/>
      <c r="LBY3" s="40"/>
      <c r="LBZ3" s="40"/>
      <c r="LCA3" s="40"/>
      <c r="LCB3" s="40"/>
      <c r="LCC3" s="40"/>
      <c r="LCD3" s="40"/>
      <c r="LCE3" s="40"/>
      <c r="LCF3" s="40"/>
      <c r="LCG3" s="40"/>
      <c r="LCH3" s="40"/>
      <c r="LCI3" s="40"/>
      <c r="LCJ3" s="40"/>
      <c r="LCK3" s="40"/>
      <c r="LCL3" s="40"/>
      <c r="LCM3" s="40"/>
      <c r="LCN3" s="40"/>
      <c r="LCO3" s="40"/>
      <c r="LCP3" s="40"/>
      <c r="LCQ3" s="40"/>
      <c r="LCR3" s="40"/>
      <c r="LCS3" s="40"/>
      <c r="LCT3" s="40"/>
      <c r="LCU3" s="40"/>
      <c r="LCV3" s="40"/>
      <c r="LCW3" s="40"/>
      <c r="LCX3" s="40"/>
      <c r="LCY3" s="40"/>
      <c r="LCZ3" s="40"/>
      <c r="LDA3" s="40"/>
      <c r="LDB3" s="40"/>
      <c r="LDC3" s="40"/>
      <c r="LDD3" s="40"/>
      <c r="LDE3" s="40"/>
      <c r="LDF3" s="40"/>
      <c r="LDG3" s="40"/>
      <c r="LDH3" s="40"/>
      <c r="LDI3" s="40"/>
      <c r="LDJ3" s="40"/>
      <c r="LDK3" s="40"/>
      <c r="LDL3" s="40"/>
      <c r="LDM3" s="40"/>
      <c r="LDN3" s="40"/>
      <c r="LDO3" s="40"/>
      <c r="LDP3" s="40"/>
      <c r="LDQ3" s="40"/>
      <c r="LDR3" s="40"/>
      <c r="LDS3" s="40"/>
      <c r="LDT3" s="40"/>
      <c r="LDU3" s="40"/>
      <c r="LDV3" s="40"/>
      <c r="LDW3" s="40"/>
      <c r="LDX3" s="40"/>
      <c r="LDY3" s="40"/>
      <c r="LDZ3" s="40"/>
      <c r="LEA3" s="40"/>
      <c r="LEB3" s="40"/>
      <c r="LEC3" s="40"/>
      <c r="LED3" s="40"/>
      <c r="LEE3" s="40"/>
      <c r="LEF3" s="40"/>
      <c r="LEG3" s="40"/>
      <c r="LEH3" s="40"/>
      <c r="LEI3" s="40"/>
      <c r="LEJ3" s="40"/>
      <c r="LEK3" s="40"/>
      <c r="LEL3" s="40"/>
      <c r="LEM3" s="40"/>
      <c r="LEN3" s="40"/>
      <c r="LEO3" s="40"/>
      <c r="LEP3" s="40"/>
      <c r="LEQ3" s="40"/>
      <c r="LER3" s="40"/>
      <c r="LES3" s="40"/>
      <c r="LET3" s="40"/>
      <c r="LEU3" s="40"/>
      <c r="LEV3" s="40"/>
      <c r="LEW3" s="40"/>
      <c r="LEX3" s="40"/>
      <c r="LEY3" s="40"/>
      <c r="LEZ3" s="40"/>
      <c r="LFA3" s="40"/>
      <c r="LFB3" s="40"/>
      <c r="LFC3" s="40"/>
      <c r="LFD3" s="40"/>
      <c r="LFE3" s="40"/>
      <c r="LFF3" s="40"/>
      <c r="LFG3" s="40"/>
      <c r="LFH3" s="40"/>
      <c r="LFI3" s="40"/>
      <c r="LFJ3" s="40"/>
      <c r="LFK3" s="40"/>
      <c r="LFL3" s="40"/>
      <c r="LFM3" s="40"/>
      <c r="LFN3" s="40"/>
      <c r="LFO3" s="40"/>
      <c r="LFP3" s="40"/>
      <c r="LFQ3" s="40"/>
      <c r="LFR3" s="40"/>
      <c r="LFS3" s="40"/>
      <c r="LFT3" s="40"/>
      <c r="LFU3" s="40"/>
      <c r="LFV3" s="40"/>
      <c r="LFW3" s="40"/>
      <c r="LFX3" s="40"/>
      <c r="LFY3" s="40"/>
      <c r="LFZ3" s="40"/>
      <c r="LGA3" s="40"/>
      <c r="LGB3" s="40"/>
      <c r="LGC3" s="40"/>
      <c r="LGD3" s="40"/>
      <c r="LGE3" s="40"/>
      <c r="LGF3" s="40"/>
      <c r="LGG3" s="40"/>
      <c r="LGH3" s="40"/>
      <c r="LGI3" s="40"/>
      <c r="LGJ3" s="40"/>
      <c r="LGK3" s="40"/>
      <c r="LGL3" s="40"/>
      <c r="LGM3" s="40"/>
      <c r="LGN3" s="40"/>
      <c r="LGO3" s="40"/>
      <c r="LGP3" s="40"/>
      <c r="LGQ3" s="40"/>
      <c r="LGR3" s="40"/>
      <c r="LGS3" s="40"/>
      <c r="LGT3" s="40"/>
      <c r="LGU3" s="40"/>
      <c r="LGV3" s="40"/>
      <c r="LGW3" s="40"/>
      <c r="LGX3" s="40"/>
      <c r="LGY3" s="40"/>
      <c r="LGZ3" s="40"/>
      <c r="LHA3" s="40"/>
      <c r="LHB3" s="40"/>
      <c r="LHC3" s="40"/>
      <c r="LHD3" s="40"/>
      <c r="LHE3" s="40"/>
      <c r="LHF3" s="40"/>
      <c r="LHG3" s="40"/>
      <c r="LHH3" s="40"/>
      <c r="LHI3" s="40"/>
      <c r="LHJ3" s="40"/>
      <c r="LHK3" s="40"/>
      <c r="LHL3" s="40"/>
      <c r="LHM3" s="40"/>
      <c r="LHN3" s="40"/>
      <c r="LHO3" s="40"/>
      <c r="LHP3" s="40"/>
      <c r="LHQ3" s="40"/>
      <c r="LHR3" s="40"/>
      <c r="LHS3" s="40"/>
      <c r="LHT3" s="40"/>
      <c r="LHU3" s="40"/>
      <c r="LHV3" s="40"/>
      <c r="LHW3" s="40"/>
      <c r="LHX3" s="40"/>
      <c r="LHY3" s="40"/>
      <c r="LHZ3" s="40"/>
      <c r="LIA3" s="40"/>
      <c r="LIB3" s="40"/>
      <c r="LIC3" s="40"/>
      <c r="LID3" s="40"/>
      <c r="LIE3" s="40"/>
      <c r="LIF3" s="40"/>
      <c r="LIG3" s="40"/>
      <c r="LIH3" s="40"/>
      <c r="LII3" s="40"/>
      <c r="LIJ3" s="40"/>
      <c r="LIK3" s="40"/>
      <c r="LIL3" s="40"/>
      <c r="LIM3" s="40"/>
      <c r="LIN3" s="40"/>
      <c r="LIO3" s="40"/>
      <c r="LIP3" s="40"/>
      <c r="LIQ3" s="40"/>
      <c r="LIR3" s="40"/>
      <c r="LIS3" s="40"/>
      <c r="LIT3" s="40"/>
      <c r="LIU3" s="40"/>
      <c r="LIV3" s="40"/>
      <c r="LIW3" s="40"/>
      <c r="LIX3" s="40"/>
      <c r="LIY3" s="40"/>
      <c r="LIZ3" s="40"/>
      <c r="LJA3" s="40"/>
      <c r="LJB3" s="40"/>
      <c r="LJC3" s="40"/>
      <c r="LJD3" s="40"/>
      <c r="LJE3" s="40"/>
      <c r="LJF3" s="40"/>
      <c r="LJG3" s="40"/>
      <c r="LJH3" s="40"/>
      <c r="LJI3" s="40"/>
      <c r="LJJ3" s="40"/>
      <c r="LJK3" s="40"/>
      <c r="LJL3" s="40"/>
      <c r="LJM3" s="40"/>
      <c r="LJN3" s="40"/>
      <c r="LJO3" s="40"/>
      <c r="LJP3" s="40"/>
      <c r="LJQ3" s="40"/>
      <c r="LJR3" s="40"/>
      <c r="LJS3" s="40"/>
      <c r="LJT3" s="40"/>
      <c r="LJU3" s="40"/>
      <c r="LJV3" s="40"/>
      <c r="LJW3" s="40"/>
      <c r="LJX3" s="40"/>
      <c r="LJY3" s="40"/>
      <c r="LJZ3" s="40"/>
      <c r="LKA3" s="40"/>
      <c r="LKB3" s="40"/>
      <c r="LKC3" s="40"/>
      <c r="LKD3" s="40"/>
      <c r="LKE3" s="40"/>
      <c r="LKF3" s="40"/>
      <c r="LKG3" s="40"/>
      <c r="LKH3" s="40"/>
      <c r="LKI3" s="40"/>
      <c r="LKJ3" s="40"/>
      <c r="LKK3" s="40"/>
      <c r="LKL3" s="40"/>
      <c r="LKM3" s="40"/>
      <c r="LKN3" s="40"/>
      <c r="LKO3" s="40"/>
      <c r="LKP3" s="40"/>
      <c r="LKQ3" s="40"/>
      <c r="LKR3" s="40"/>
      <c r="LKS3" s="40"/>
      <c r="LKT3" s="40"/>
      <c r="LKU3" s="40"/>
      <c r="LKV3" s="40"/>
      <c r="LKW3" s="40"/>
      <c r="LKX3" s="40"/>
      <c r="LKY3" s="40"/>
      <c r="LKZ3" s="40"/>
      <c r="LLA3" s="40"/>
      <c r="LLB3" s="40"/>
      <c r="LLC3" s="40"/>
      <c r="LLD3" s="40"/>
      <c r="LLE3" s="40"/>
      <c r="LLF3" s="40"/>
      <c r="LLG3" s="40"/>
      <c r="LLH3" s="40"/>
      <c r="LLI3" s="40"/>
      <c r="LLJ3" s="40"/>
      <c r="LLK3" s="40"/>
      <c r="LLL3" s="40"/>
      <c r="LLM3" s="40"/>
      <c r="LLN3" s="40"/>
      <c r="LLO3" s="40"/>
      <c r="LLP3" s="40"/>
      <c r="LLQ3" s="40"/>
      <c r="LLR3" s="40"/>
      <c r="LLS3" s="40"/>
      <c r="LLT3" s="40"/>
      <c r="LLU3" s="40"/>
      <c r="LLV3" s="40"/>
      <c r="LLW3" s="40"/>
      <c r="LLX3" s="40"/>
      <c r="LLY3" s="40"/>
      <c r="LLZ3" s="40"/>
      <c r="LMA3" s="40"/>
      <c r="LMB3" s="40"/>
      <c r="LMC3" s="40"/>
      <c r="LMD3" s="40"/>
      <c r="LME3" s="40"/>
      <c r="LMF3" s="40"/>
      <c r="LMG3" s="40"/>
      <c r="LMH3" s="40"/>
      <c r="LMI3" s="40"/>
      <c r="LMJ3" s="40"/>
      <c r="LMK3" s="40"/>
      <c r="LML3" s="40"/>
      <c r="LMM3" s="40"/>
      <c r="LMN3" s="40"/>
      <c r="LMO3" s="40"/>
      <c r="LMP3" s="40"/>
      <c r="LMQ3" s="40"/>
      <c r="LMR3" s="40"/>
      <c r="LMS3" s="40"/>
      <c r="LMT3" s="40"/>
      <c r="LMU3" s="40"/>
      <c r="LMV3" s="40"/>
      <c r="LMW3" s="40"/>
      <c r="LMX3" s="40"/>
      <c r="LMY3" s="40"/>
      <c r="LMZ3" s="40"/>
      <c r="LNA3" s="40"/>
      <c r="LNB3" s="40"/>
      <c r="LNC3" s="40"/>
      <c r="LND3" s="40"/>
      <c r="LNE3" s="40"/>
      <c r="LNF3" s="40"/>
      <c r="LNG3" s="40"/>
      <c r="LNH3" s="40"/>
      <c r="LNI3" s="40"/>
      <c r="LNJ3" s="40"/>
      <c r="LNK3" s="40"/>
      <c r="LNL3" s="40"/>
      <c r="LNM3" s="40"/>
      <c r="LNN3" s="40"/>
      <c r="LNO3" s="40"/>
      <c r="LNP3" s="40"/>
      <c r="LNQ3" s="40"/>
      <c r="LNR3" s="40"/>
      <c r="LNS3" s="40"/>
      <c r="LNT3" s="40"/>
      <c r="LNU3" s="40"/>
      <c r="LNV3" s="40"/>
      <c r="LNW3" s="40"/>
      <c r="LNX3" s="40"/>
      <c r="LNY3" s="40"/>
      <c r="LNZ3" s="40"/>
      <c r="LOA3" s="40"/>
      <c r="LOB3" s="40"/>
      <c r="LOC3" s="40"/>
      <c r="LOD3" s="40"/>
      <c r="LOE3" s="40"/>
      <c r="LOF3" s="40"/>
      <c r="LOG3" s="40"/>
      <c r="LOH3" s="40"/>
      <c r="LOI3" s="40"/>
      <c r="LOJ3" s="40"/>
      <c r="LOK3" s="40"/>
      <c r="LOL3" s="40"/>
      <c r="LOM3" s="40"/>
      <c r="LON3" s="40"/>
      <c r="LOO3" s="40"/>
      <c r="LOP3" s="40"/>
      <c r="LOQ3" s="40"/>
      <c r="LOR3" s="40"/>
      <c r="LOS3" s="40"/>
      <c r="LOT3" s="40"/>
      <c r="LOU3" s="40"/>
      <c r="LOV3" s="40"/>
      <c r="LOW3" s="40"/>
      <c r="LOX3" s="40"/>
      <c r="LOY3" s="40"/>
      <c r="LOZ3" s="40"/>
      <c r="LPA3" s="40"/>
      <c r="LPB3" s="40"/>
      <c r="LPC3" s="40"/>
      <c r="LPD3" s="40"/>
      <c r="LPE3" s="40"/>
      <c r="LPF3" s="40"/>
      <c r="LPG3" s="40"/>
      <c r="LPH3" s="40"/>
      <c r="LPI3" s="40"/>
      <c r="LPJ3" s="40"/>
      <c r="LPK3" s="40"/>
      <c r="LPL3" s="40"/>
      <c r="LPM3" s="40"/>
      <c r="LPN3" s="40"/>
      <c r="LPO3" s="40"/>
      <c r="LPP3" s="40"/>
      <c r="LPQ3" s="40"/>
      <c r="LPR3" s="40"/>
      <c r="LPS3" s="40"/>
      <c r="LPT3" s="40"/>
      <c r="LPU3" s="40"/>
      <c r="LPV3" s="40"/>
      <c r="LPW3" s="40"/>
      <c r="LPX3" s="40"/>
      <c r="LPY3" s="40"/>
      <c r="LPZ3" s="40"/>
      <c r="LQA3" s="40"/>
      <c r="LQB3" s="40"/>
      <c r="LQC3" s="40"/>
      <c r="LQD3" s="40"/>
      <c r="LQE3" s="40"/>
      <c r="LQF3" s="40"/>
      <c r="LQG3" s="40"/>
      <c r="LQH3" s="40"/>
      <c r="LQI3" s="40"/>
      <c r="LQJ3" s="40"/>
      <c r="LQK3" s="40"/>
      <c r="LQL3" s="40"/>
      <c r="LQM3" s="40"/>
      <c r="LQN3" s="40"/>
      <c r="LQO3" s="40"/>
      <c r="LQP3" s="40"/>
      <c r="LQQ3" s="40"/>
      <c r="LQR3" s="40"/>
      <c r="LQS3" s="40"/>
      <c r="LQT3" s="40"/>
      <c r="LQU3" s="40"/>
      <c r="LQV3" s="40"/>
      <c r="LQW3" s="40"/>
      <c r="LQX3" s="40"/>
      <c r="LQY3" s="40"/>
      <c r="LQZ3" s="40"/>
      <c r="LRA3" s="40"/>
      <c r="LRB3" s="40"/>
      <c r="LRC3" s="40"/>
      <c r="LRD3" s="40"/>
      <c r="LRE3" s="40"/>
      <c r="LRF3" s="40"/>
      <c r="LRG3" s="40"/>
      <c r="LRH3" s="40"/>
      <c r="LRI3" s="40"/>
      <c r="LRJ3" s="40"/>
      <c r="LRK3" s="40"/>
      <c r="LRL3" s="40"/>
      <c r="LRM3" s="40"/>
      <c r="LRN3" s="40"/>
      <c r="LRO3" s="40"/>
      <c r="LRP3" s="40"/>
      <c r="LRQ3" s="40"/>
      <c r="LRR3" s="40"/>
      <c r="LRS3" s="40"/>
      <c r="LRT3" s="40"/>
      <c r="LRU3" s="40"/>
      <c r="LRV3" s="40"/>
      <c r="LRW3" s="40"/>
      <c r="LRX3" s="40"/>
      <c r="LRY3" s="40"/>
      <c r="LRZ3" s="40"/>
      <c r="LSA3" s="40"/>
      <c r="LSB3" s="40"/>
      <c r="LSC3" s="40"/>
      <c r="LSD3" s="40"/>
      <c r="LSE3" s="40"/>
      <c r="LSF3" s="40"/>
      <c r="LSG3" s="40"/>
      <c r="LSH3" s="40"/>
      <c r="LSI3" s="40"/>
      <c r="LSJ3" s="40"/>
      <c r="LSK3" s="40"/>
      <c r="LSL3" s="40"/>
      <c r="LSM3" s="40"/>
      <c r="LSN3" s="40"/>
      <c r="LSO3" s="40"/>
      <c r="LSP3" s="40"/>
      <c r="LSQ3" s="40"/>
      <c r="LSR3" s="40"/>
      <c r="LSS3" s="40"/>
      <c r="LST3" s="40"/>
      <c r="LSU3" s="40"/>
      <c r="LSV3" s="40"/>
      <c r="LSW3" s="40"/>
      <c r="LSX3" s="40"/>
      <c r="LSY3" s="40"/>
      <c r="LSZ3" s="40"/>
      <c r="LTA3" s="40"/>
      <c r="LTB3" s="40"/>
      <c r="LTC3" s="40"/>
      <c r="LTD3" s="40"/>
      <c r="LTE3" s="40"/>
      <c r="LTF3" s="40"/>
      <c r="LTG3" s="40"/>
      <c r="LTH3" s="40"/>
      <c r="LTI3" s="40"/>
      <c r="LTJ3" s="40"/>
      <c r="LTK3" s="40"/>
      <c r="LTL3" s="40"/>
      <c r="LTM3" s="40"/>
      <c r="LTN3" s="40"/>
      <c r="LTO3" s="40"/>
      <c r="LTP3" s="40"/>
      <c r="LTQ3" s="40"/>
      <c r="LTR3" s="40"/>
      <c r="LTS3" s="40"/>
      <c r="LTT3" s="40"/>
      <c r="LTU3" s="40"/>
      <c r="LTV3" s="40"/>
      <c r="LTW3" s="40"/>
      <c r="LTX3" s="40"/>
      <c r="LTY3" s="40"/>
      <c r="LTZ3" s="40"/>
      <c r="LUA3" s="40"/>
      <c r="LUB3" s="40"/>
      <c r="LUC3" s="40"/>
      <c r="LUD3" s="40"/>
      <c r="LUE3" s="40"/>
      <c r="LUF3" s="40"/>
      <c r="LUG3" s="40"/>
      <c r="LUH3" s="40"/>
      <c r="LUI3" s="40"/>
      <c r="LUJ3" s="40"/>
      <c r="LUK3" s="40"/>
      <c r="LUL3" s="40"/>
      <c r="LUM3" s="40"/>
      <c r="LUN3" s="40"/>
      <c r="LUO3" s="40"/>
      <c r="LUP3" s="40"/>
      <c r="LUQ3" s="40"/>
      <c r="LUR3" s="40"/>
      <c r="LUS3" s="40"/>
      <c r="LUT3" s="40"/>
      <c r="LUU3" s="40"/>
      <c r="LUV3" s="40"/>
      <c r="LUW3" s="40"/>
      <c r="LUX3" s="40"/>
      <c r="LUY3" s="40"/>
      <c r="LUZ3" s="40"/>
      <c r="LVA3" s="40"/>
      <c r="LVB3" s="40"/>
      <c r="LVC3" s="40"/>
      <c r="LVD3" s="40"/>
      <c r="LVE3" s="40"/>
      <c r="LVF3" s="40"/>
      <c r="LVG3" s="40"/>
      <c r="LVH3" s="40"/>
      <c r="LVI3" s="40"/>
      <c r="LVJ3" s="40"/>
      <c r="LVK3" s="40"/>
      <c r="LVL3" s="40"/>
      <c r="LVM3" s="40"/>
      <c r="LVN3" s="40"/>
      <c r="LVO3" s="40"/>
      <c r="LVP3" s="40"/>
      <c r="LVQ3" s="40"/>
      <c r="LVR3" s="40"/>
      <c r="LVS3" s="40"/>
      <c r="LVT3" s="40"/>
      <c r="LVU3" s="40"/>
      <c r="LVV3" s="40"/>
      <c r="LVW3" s="40"/>
      <c r="LVX3" s="40"/>
      <c r="LVY3" s="40"/>
      <c r="LVZ3" s="40"/>
      <c r="LWA3" s="40"/>
      <c r="LWB3" s="40"/>
      <c r="LWC3" s="40"/>
      <c r="LWD3" s="40"/>
      <c r="LWE3" s="40"/>
      <c r="LWF3" s="40"/>
      <c r="LWG3" s="40"/>
      <c r="LWH3" s="40"/>
      <c r="LWI3" s="40"/>
      <c r="LWJ3" s="40"/>
      <c r="LWK3" s="40"/>
      <c r="LWL3" s="40"/>
      <c r="LWM3" s="40"/>
      <c r="LWN3" s="40"/>
      <c r="LWO3" s="40"/>
      <c r="LWP3" s="40"/>
      <c r="LWQ3" s="40"/>
      <c r="LWR3" s="40"/>
      <c r="LWS3" s="40"/>
      <c r="LWT3" s="40"/>
      <c r="LWU3" s="40"/>
      <c r="LWV3" s="40"/>
      <c r="LWW3" s="40"/>
      <c r="LWX3" s="40"/>
      <c r="LWY3" s="40"/>
      <c r="LWZ3" s="40"/>
      <c r="LXA3" s="40"/>
      <c r="LXB3" s="40"/>
      <c r="LXC3" s="40"/>
      <c r="LXD3" s="40"/>
      <c r="LXE3" s="40"/>
      <c r="LXF3" s="40"/>
      <c r="LXG3" s="40"/>
      <c r="LXH3" s="40"/>
      <c r="LXI3" s="40"/>
      <c r="LXJ3" s="40"/>
      <c r="LXK3" s="40"/>
      <c r="LXL3" s="40"/>
      <c r="LXM3" s="40"/>
      <c r="LXN3" s="40"/>
      <c r="LXO3" s="40"/>
      <c r="LXP3" s="40"/>
      <c r="LXQ3" s="40"/>
      <c r="LXR3" s="40"/>
      <c r="LXS3" s="40"/>
      <c r="LXT3" s="40"/>
      <c r="LXU3" s="40"/>
      <c r="LXV3" s="40"/>
      <c r="LXW3" s="40"/>
      <c r="LXX3" s="40"/>
      <c r="LXY3" s="40"/>
      <c r="LXZ3" s="40"/>
      <c r="LYA3" s="40"/>
      <c r="LYB3" s="40"/>
      <c r="LYC3" s="40"/>
      <c r="LYD3" s="40"/>
      <c r="LYE3" s="40"/>
      <c r="LYF3" s="40"/>
      <c r="LYG3" s="40"/>
      <c r="LYH3" s="40"/>
      <c r="LYI3" s="40"/>
      <c r="LYJ3" s="40"/>
      <c r="LYK3" s="40"/>
      <c r="LYL3" s="40"/>
      <c r="LYM3" s="40"/>
      <c r="LYN3" s="40"/>
      <c r="LYO3" s="40"/>
      <c r="LYP3" s="40"/>
      <c r="LYQ3" s="40"/>
      <c r="LYR3" s="40"/>
      <c r="LYS3" s="40"/>
      <c r="LYT3" s="40"/>
      <c r="LYU3" s="40"/>
      <c r="LYV3" s="40"/>
      <c r="LYW3" s="40"/>
      <c r="LYX3" s="40"/>
      <c r="LYY3" s="40"/>
      <c r="LYZ3" s="40"/>
      <c r="LZA3" s="40"/>
      <c r="LZB3" s="40"/>
      <c r="LZC3" s="40"/>
      <c r="LZD3" s="40"/>
      <c r="LZE3" s="40"/>
      <c r="LZF3" s="40"/>
      <c r="LZG3" s="40"/>
      <c r="LZH3" s="40"/>
      <c r="LZI3" s="40"/>
      <c r="LZJ3" s="40"/>
      <c r="LZK3" s="40"/>
      <c r="LZL3" s="40"/>
      <c r="LZM3" s="40"/>
      <c r="LZN3" s="40"/>
      <c r="LZO3" s="40"/>
      <c r="LZP3" s="40"/>
      <c r="LZQ3" s="40"/>
      <c r="LZR3" s="40"/>
      <c r="LZS3" s="40"/>
      <c r="LZT3" s="40"/>
      <c r="LZU3" s="40"/>
      <c r="LZV3" s="40"/>
      <c r="LZW3" s="40"/>
      <c r="LZX3" s="40"/>
      <c r="LZY3" s="40"/>
      <c r="LZZ3" s="40"/>
      <c r="MAA3" s="40"/>
      <c r="MAB3" s="40"/>
      <c r="MAC3" s="40"/>
      <c r="MAD3" s="40"/>
      <c r="MAE3" s="40"/>
      <c r="MAF3" s="40"/>
      <c r="MAG3" s="40"/>
      <c r="MAH3" s="40"/>
      <c r="MAI3" s="40"/>
      <c r="MAJ3" s="40"/>
      <c r="MAK3" s="40"/>
      <c r="MAL3" s="40"/>
      <c r="MAM3" s="40"/>
      <c r="MAN3" s="40"/>
      <c r="MAO3" s="40"/>
      <c r="MAP3" s="40"/>
      <c r="MAQ3" s="40"/>
      <c r="MAR3" s="40"/>
      <c r="MAS3" s="40"/>
      <c r="MAT3" s="40"/>
      <c r="MAU3" s="40"/>
      <c r="MAV3" s="40"/>
      <c r="MAW3" s="40"/>
      <c r="MAX3" s="40"/>
      <c r="MAY3" s="40"/>
      <c r="MAZ3" s="40"/>
      <c r="MBA3" s="40"/>
      <c r="MBB3" s="40"/>
      <c r="MBC3" s="40"/>
      <c r="MBD3" s="40"/>
      <c r="MBE3" s="40"/>
      <c r="MBF3" s="40"/>
      <c r="MBG3" s="40"/>
      <c r="MBH3" s="40"/>
      <c r="MBI3" s="40"/>
      <c r="MBJ3" s="40"/>
      <c r="MBK3" s="40"/>
      <c r="MBL3" s="40"/>
      <c r="MBM3" s="40"/>
      <c r="MBN3" s="40"/>
      <c r="MBO3" s="40"/>
      <c r="MBP3" s="40"/>
      <c r="MBQ3" s="40"/>
      <c r="MBR3" s="40"/>
      <c r="MBS3" s="40"/>
      <c r="MBT3" s="40"/>
      <c r="MBU3" s="40"/>
      <c r="MBV3" s="40"/>
      <c r="MBW3" s="40"/>
      <c r="MBX3" s="40"/>
      <c r="MBY3" s="40"/>
      <c r="MBZ3" s="40"/>
      <c r="MCA3" s="40"/>
      <c r="MCB3" s="40"/>
      <c r="MCC3" s="40"/>
      <c r="MCD3" s="40"/>
      <c r="MCE3" s="40"/>
      <c r="MCF3" s="40"/>
      <c r="MCG3" s="40"/>
      <c r="MCH3" s="40"/>
      <c r="MCI3" s="40"/>
      <c r="MCJ3" s="40"/>
      <c r="MCK3" s="40"/>
      <c r="MCL3" s="40"/>
      <c r="MCM3" s="40"/>
      <c r="MCN3" s="40"/>
      <c r="MCO3" s="40"/>
      <c r="MCP3" s="40"/>
      <c r="MCQ3" s="40"/>
      <c r="MCR3" s="40"/>
      <c r="MCS3" s="40"/>
      <c r="MCT3" s="40"/>
      <c r="MCU3" s="40"/>
      <c r="MCV3" s="40"/>
      <c r="MCW3" s="40"/>
      <c r="MCX3" s="40"/>
      <c r="MCY3" s="40"/>
      <c r="MCZ3" s="40"/>
      <c r="MDA3" s="40"/>
      <c r="MDB3" s="40"/>
      <c r="MDC3" s="40"/>
      <c r="MDD3" s="40"/>
      <c r="MDE3" s="40"/>
      <c r="MDF3" s="40"/>
      <c r="MDG3" s="40"/>
      <c r="MDH3" s="40"/>
      <c r="MDI3" s="40"/>
      <c r="MDJ3" s="40"/>
      <c r="MDK3" s="40"/>
      <c r="MDL3" s="40"/>
      <c r="MDM3" s="40"/>
      <c r="MDN3" s="40"/>
      <c r="MDO3" s="40"/>
      <c r="MDP3" s="40"/>
      <c r="MDQ3" s="40"/>
      <c r="MDR3" s="40"/>
      <c r="MDS3" s="40"/>
      <c r="MDT3" s="40"/>
      <c r="MDU3" s="40"/>
      <c r="MDV3" s="40"/>
      <c r="MDW3" s="40"/>
      <c r="MDX3" s="40"/>
      <c r="MDY3" s="40"/>
      <c r="MDZ3" s="40"/>
      <c r="MEA3" s="40"/>
      <c r="MEB3" s="40"/>
      <c r="MEC3" s="40"/>
      <c r="MED3" s="40"/>
      <c r="MEE3" s="40"/>
      <c r="MEF3" s="40"/>
      <c r="MEG3" s="40"/>
      <c r="MEH3" s="40"/>
      <c r="MEI3" s="40"/>
      <c r="MEJ3" s="40"/>
      <c r="MEK3" s="40"/>
      <c r="MEL3" s="40"/>
      <c r="MEM3" s="40"/>
      <c r="MEN3" s="40"/>
      <c r="MEO3" s="40"/>
      <c r="MEP3" s="40"/>
      <c r="MEQ3" s="40"/>
      <c r="MER3" s="40"/>
      <c r="MES3" s="40"/>
      <c r="MET3" s="40"/>
      <c r="MEU3" s="40"/>
      <c r="MEV3" s="40"/>
      <c r="MEW3" s="40"/>
      <c r="MEX3" s="40"/>
      <c r="MEY3" s="40"/>
      <c r="MEZ3" s="40"/>
      <c r="MFA3" s="40"/>
      <c r="MFB3" s="40"/>
      <c r="MFC3" s="40"/>
      <c r="MFD3" s="40"/>
      <c r="MFE3" s="40"/>
      <c r="MFF3" s="40"/>
      <c r="MFG3" s="40"/>
      <c r="MFH3" s="40"/>
      <c r="MFI3" s="40"/>
      <c r="MFJ3" s="40"/>
      <c r="MFK3" s="40"/>
      <c r="MFL3" s="40"/>
      <c r="MFM3" s="40"/>
      <c r="MFN3" s="40"/>
      <c r="MFO3" s="40"/>
      <c r="MFP3" s="40"/>
      <c r="MFQ3" s="40"/>
      <c r="MFR3" s="40"/>
      <c r="MFS3" s="40"/>
      <c r="MFT3" s="40"/>
      <c r="MFU3" s="40"/>
      <c r="MFV3" s="40"/>
      <c r="MFW3" s="40"/>
      <c r="MFX3" s="40"/>
      <c r="MFY3" s="40"/>
      <c r="MFZ3" s="40"/>
      <c r="MGA3" s="40"/>
      <c r="MGB3" s="40"/>
      <c r="MGC3" s="40"/>
      <c r="MGD3" s="40"/>
      <c r="MGE3" s="40"/>
      <c r="MGF3" s="40"/>
      <c r="MGG3" s="40"/>
      <c r="MGH3" s="40"/>
      <c r="MGI3" s="40"/>
      <c r="MGJ3" s="40"/>
      <c r="MGK3" s="40"/>
      <c r="MGL3" s="40"/>
      <c r="MGM3" s="40"/>
      <c r="MGN3" s="40"/>
      <c r="MGO3" s="40"/>
      <c r="MGP3" s="40"/>
      <c r="MGQ3" s="40"/>
      <c r="MGR3" s="40"/>
      <c r="MGS3" s="40"/>
      <c r="MGT3" s="40"/>
      <c r="MGU3" s="40"/>
      <c r="MGV3" s="40"/>
      <c r="MGW3" s="40"/>
      <c r="MGX3" s="40"/>
      <c r="MGY3" s="40"/>
      <c r="MGZ3" s="40"/>
      <c r="MHA3" s="40"/>
      <c r="MHB3" s="40"/>
      <c r="MHC3" s="40"/>
      <c r="MHD3" s="40"/>
      <c r="MHE3" s="40"/>
      <c r="MHF3" s="40"/>
      <c r="MHG3" s="40"/>
      <c r="MHH3" s="40"/>
      <c r="MHI3" s="40"/>
      <c r="MHJ3" s="40"/>
      <c r="MHK3" s="40"/>
      <c r="MHL3" s="40"/>
      <c r="MHM3" s="40"/>
      <c r="MHN3" s="40"/>
      <c r="MHO3" s="40"/>
      <c r="MHP3" s="40"/>
      <c r="MHQ3" s="40"/>
      <c r="MHR3" s="40"/>
      <c r="MHS3" s="40"/>
      <c r="MHT3" s="40"/>
      <c r="MHU3" s="40"/>
      <c r="MHV3" s="40"/>
      <c r="MHW3" s="40"/>
      <c r="MHX3" s="40"/>
      <c r="MHY3" s="40"/>
      <c r="MHZ3" s="40"/>
      <c r="MIA3" s="40"/>
      <c r="MIB3" s="40"/>
      <c r="MIC3" s="40"/>
      <c r="MID3" s="40"/>
      <c r="MIE3" s="40"/>
      <c r="MIF3" s="40"/>
      <c r="MIG3" s="40"/>
      <c r="MIH3" s="40"/>
      <c r="MII3" s="40"/>
      <c r="MIJ3" s="40"/>
      <c r="MIK3" s="40"/>
      <c r="MIL3" s="40"/>
      <c r="MIM3" s="40"/>
      <c r="MIN3" s="40"/>
      <c r="MIO3" s="40"/>
      <c r="MIP3" s="40"/>
      <c r="MIQ3" s="40"/>
      <c r="MIR3" s="40"/>
      <c r="MIS3" s="40"/>
      <c r="MIT3" s="40"/>
      <c r="MIU3" s="40"/>
      <c r="MIV3" s="40"/>
      <c r="MIW3" s="40"/>
      <c r="MIX3" s="40"/>
      <c r="MIY3" s="40"/>
      <c r="MIZ3" s="40"/>
      <c r="MJA3" s="40"/>
      <c r="MJB3" s="40"/>
      <c r="MJC3" s="40"/>
      <c r="MJD3" s="40"/>
      <c r="MJE3" s="40"/>
      <c r="MJF3" s="40"/>
      <c r="MJG3" s="40"/>
      <c r="MJH3" s="40"/>
      <c r="MJI3" s="40"/>
      <c r="MJJ3" s="40"/>
      <c r="MJK3" s="40"/>
      <c r="MJL3" s="40"/>
      <c r="MJM3" s="40"/>
      <c r="MJN3" s="40"/>
      <c r="MJO3" s="40"/>
      <c r="MJP3" s="40"/>
      <c r="MJQ3" s="40"/>
      <c r="MJR3" s="40"/>
      <c r="MJS3" s="40"/>
      <c r="MJT3" s="40"/>
      <c r="MJU3" s="40"/>
      <c r="MJV3" s="40"/>
      <c r="MJW3" s="40"/>
      <c r="MJX3" s="40"/>
      <c r="MJY3" s="40"/>
      <c r="MJZ3" s="40"/>
      <c r="MKA3" s="40"/>
      <c r="MKB3" s="40"/>
      <c r="MKC3" s="40"/>
      <c r="MKD3" s="40"/>
      <c r="MKE3" s="40"/>
      <c r="MKF3" s="40"/>
      <c r="MKG3" s="40"/>
      <c r="MKH3" s="40"/>
      <c r="MKI3" s="40"/>
      <c r="MKJ3" s="40"/>
      <c r="MKK3" s="40"/>
      <c r="MKL3" s="40"/>
      <c r="MKM3" s="40"/>
      <c r="MKN3" s="40"/>
      <c r="MKO3" s="40"/>
      <c r="MKP3" s="40"/>
      <c r="MKQ3" s="40"/>
      <c r="MKR3" s="40"/>
      <c r="MKS3" s="40"/>
      <c r="MKT3" s="40"/>
      <c r="MKU3" s="40"/>
      <c r="MKV3" s="40"/>
      <c r="MKW3" s="40"/>
      <c r="MKX3" s="40"/>
      <c r="MKY3" s="40"/>
      <c r="MKZ3" s="40"/>
      <c r="MLA3" s="40"/>
      <c r="MLB3" s="40"/>
      <c r="MLC3" s="40"/>
      <c r="MLD3" s="40"/>
      <c r="MLE3" s="40"/>
      <c r="MLF3" s="40"/>
      <c r="MLG3" s="40"/>
      <c r="MLH3" s="40"/>
      <c r="MLI3" s="40"/>
      <c r="MLJ3" s="40"/>
      <c r="MLK3" s="40"/>
      <c r="MLL3" s="40"/>
      <c r="MLM3" s="40"/>
      <c r="MLN3" s="40"/>
      <c r="MLO3" s="40"/>
      <c r="MLP3" s="40"/>
      <c r="MLQ3" s="40"/>
      <c r="MLR3" s="40"/>
      <c r="MLS3" s="40"/>
      <c r="MLT3" s="40"/>
      <c r="MLU3" s="40"/>
      <c r="MLV3" s="40"/>
      <c r="MLW3" s="40"/>
      <c r="MLX3" s="40"/>
      <c r="MLY3" s="40"/>
      <c r="MLZ3" s="40"/>
      <c r="MMA3" s="40"/>
      <c r="MMB3" s="40"/>
      <c r="MMC3" s="40"/>
      <c r="MMD3" s="40"/>
      <c r="MME3" s="40"/>
      <c r="MMF3" s="40"/>
      <c r="MMG3" s="40"/>
      <c r="MMH3" s="40"/>
      <c r="MMI3" s="40"/>
      <c r="MMJ3" s="40"/>
      <c r="MMK3" s="40"/>
      <c r="MML3" s="40"/>
      <c r="MMM3" s="40"/>
      <c r="MMN3" s="40"/>
      <c r="MMO3" s="40"/>
      <c r="MMP3" s="40"/>
      <c r="MMQ3" s="40"/>
      <c r="MMR3" s="40"/>
      <c r="MMS3" s="40"/>
      <c r="MMT3" s="40"/>
      <c r="MMU3" s="40"/>
      <c r="MMV3" s="40"/>
      <c r="MMW3" s="40"/>
      <c r="MMX3" s="40"/>
      <c r="MMY3" s="40"/>
      <c r="MMZ3" s="40"/>
      <c r="MNA3" s="40"/>
      <c r="MNB3" s="40"/>
      <c r="MNC3" s="40"/>
      <c r="MND3" s="40"/>
      <c r="MNE3" s="40"/>
      <c r="MNF3" s="40"/>
      <c r="MNG3" s="40"/>
      <c r="MNH3" s="40"/>
      <c r="MNI3" s="40"/>
      <c r="MNJ3" s="40"/>
      <c r="MNK3" s="40"/>
      <c r="MNL3" s="40"/>
      <c r="MNM3" s="40"/>
      <c r="MNN3" s="40"/>
      <c r="MNO3" s="40"/>
      <c r="MNP3" s="40"/>
      <c r="MNQ3" s="40"/>
      <c r="MNR3" s="40"/>
      <c r="MNS3" s="40"/>
      <c r="MNT3" s="40"/>
      <c r="MNU3" s="40"/>
      <c r="MNV3" s="40"/>
      <c r="MNW3" s="40"/>
      <c r="MNX3" s="40"/>
      <c r="MNY3" s="40"/>
      <c r="MNZ3" s="40"/>
      <c r="MOA3" s="40"/>
      <c r="MOB3" s="40"/>
      <c r="MOC3" s="40"/>
      <c r="MOD3" s="40"/>
      <c r="MOE3" s="40"/>
      <c r="MOF3" s="40"/>
      <c r="MOG3" s="40"/>
      <c r="MOH3" s="40"/>
      <c r="MOI3" s="40"/>
      <c r="MOJ3" s="40"/>
      <c r="MOK3" s="40"/>
      <c r="MOL3" s="40"/>
      <c r="MOM3" s="40"/>
      <c r="MON3" s="40"/>
      <c r="MOO3" s="40"/>
      <c r="MOP3" s="40"/>
      <c r="MOQ3" s="40"/>
      <c r="MOR3" s="40"/>
      <c r="MOS3" s="40"/>
      <c r="MOT3" s="40"/>
      <c r="MOU3" s="40"/>
      <c r="MOV3" s="40"/>
      <c r="MOW3" s="40"/>
      <c r="MOX3" s="40"/>
      <c r="MOY3" s="40"/>
      <c r="MOZ3" s="40"/>
      <c r="MPA3" s="40"/>
      <c r="MPB3" s="40"/>
      <c r="MPC3" s="40"/>
      <c r="MPD3" s="40"/>
      <c r="MPE3" s="40"/>
      <c r="MPF3" s="40"/>
      <c r="MPG3" s="40"/>
      <c r="MPH3" s="40"/>
      <c r="MPI3" s="40"/>
      <c r="MPJ3" s="40"/>
      <c r="MPK3" s="40"/>
      <c r="MPL3" s="40"/>
      <c r="MPM3" s="40"/>
      <c r="MPN3" s="40"/>
      <c r="MPO3" s="40"/>
      <c r="MPP3" s="40"/>
      <c r="MPQ3" s="40"/>
      <c r="MPR3" s="40"/>
      <c r="MPS3" s="40"/>
      <c r="MPT3" s="40"/>
      <c r="MPU3" s="40"/>
      <c r="MPV3" s="40"/>
      <c r="MPW3" s="40"/>
      <c r="MPX3" s="40"/>
      <c r="MPY3" s="40"/>
      <c r="MPZ3" s="40"/>
      <c r="MQA3" s="40"/>
      <c r="MQB3" s="40"/>
      <c r="MQC3" s="40"/>
      <c r="MQD3" s="40"/>
      <c r="MQE3" s="40"/>
      <c r="MQF3" s="40"/>
      <c r="MQG3" s="40"/>
      <c r="MQH3" s="40"/>
      <c r="MQI3" s="40"/>
      <c r="MQJ3" s="40"/>
      <c r="MQK3" s="40"/>
      <c r="MQL3" s="40"/>
      <c r="MQM3" s="40"/>
      <c r="MQN3" s="40"/>
      <c r="MQO3" s="40"/>
      <c r="MQP3" s="40"/>
      <c r="MQQ3" s="40"/>
      <c r="MQR3" s="40"/>
      <c r="MQS3" s="40"/>
      <c r="MQT3" s="40"/>
      <c r="MQU3" s="40"/>
      <c r="MQV3" s="40"/>
      <c r="MQW3" s="40"/>
      <c r="MQX3" s="40"/>
      <c r="MQY3" s="40"/>
      <c r="MQZ3" s="40"/>
      <c r="MRA3" s="40"/>
      <c r="MRB3" s="40"/>
      <c r="MRC3" s="40"/>
      <c r="MRD3" s="40"/>
      <c r="MRE3" s="40"/>
      <c r="MRF3" s="40"/>
      <c r="MRG3" s="40"/>
      <c r="MRH3" s="40"/>
      <c r="MRI3" s="40"/>
      <c r="MRJ3" s="40"/>
      <c r="MRK3" s="40"/>
      <c r="MRL3" s="40"/>
      <c r="MRM3" s="40"/>
      <c r="MRN3" s="40"/>
      <c r="MRO3" s="40"/>
      <c r="MRP3" s="40"/>
      <c r="MRQ3" s="40"/>
      <c r="MRR3" s="40"/>
      <c r="MRS3" s="40"/>
      <c r="MRT3" s="40"/>
      <c r="MRU3" s="40"/>
      <c r="MRV3" s="40"/>
      <c r="MRW3" s="40"/>
      <c r="MRX3" s="40"/>
      <c r="MRY3" s="40"/>
      <c r="MRZ3" s="40"/>
      <c r="MSA3" s="40"/>
      <c r="MSB3" s="40"/>
      <c r="MSC3" s="40"/>
      <c r="MSD3" s="40"/>
      <c r="MSE3" s="40"/>
      <c r="MSF3" s="40"/>
      <c r="MSG3" s="40"/>
      <c r="MSH3" s="40"/>
      <c r="MSI3" s="40"/>
      <c r="MSJ3" s="40"/>
      <c r="MSK3" s="40"/>
      <c r="MSL3" s="40"/>
      <c r="MSM3" s="40"/>
      <c r="MSN3" s="40"/>
      <c r="MSO3" s="40"/>
      <c r="MSP3" s="40"/>
      <c r="MSQ3" s="40"/>
      <c r="MSR3" s="40"/>
      <c r="MSS3" s="40"/>
      <c r="MST3" s="40"/>
      <c r="MSU3" s="40"/>
      <c r="MSV3" s="40"/>
      <c r="MSW3" s="40"/>
      <c r="MSX3" s="40"/>
      <c r="MSY3" s="40"/>
      <c r="MSZ3" s="40"/>
      <c r="MTA3" s="40"/>
      <c r="MTB3" s="40"/>
      <c r="MTC3" s="40"/>
      <c r="MTD3" s="40"/>
      <c r="MTE3" s="40"/>
      <c r="MTF3" s="40"/>
      <c r="MTG3" s="40"/>
      <c r="MTH3" s="40"/>
      <c r="MTI3" s="40"/>
      <c r="MTJ3" s="40"/>
      <c r="MTK3" s="40"/>
      <c r="MTL3" s="40"/>
      <c r="MTM3" s="40"/>
      <c r="MTN3" s="40"/>
      <c r="MTO3" s="40"/>
      <c r="MTP3" s="40"/>
      <c r="MTQ3" s="40"/>
      <c r="MTR3" s="40"/>
      <c r="MTS3" s="40"/>
      <c r="MTT3" s="40"/>
      <c r="MTU3" s="40"/>
      <c r="MTV3" s="40"/>
      <c r="MTW3" s="40"/>
      <c r="MTX3" s="40"/>
      <c r="MTY3" s="40"/>
      <c r="MTZ3" s="40"/>
      <c r="MUA3" s="40"/>
      <c r="MUB3" s="40"/>
      <c r="MUC3" s="40"/>
      <c r="MUD3" s="40"/>
      <c r="MUE3" s="40"/>
      <c r="MUF3" s="40"/>
      <c r="MUG3" s="40"/>
      <c r="MUH3" s="40"/>
      <c r="MUI3" s="40"/>
      <c r="MUJ3" s="40"/>
      <c r="MUK3" s="40"/>
      <c r="MUL3" s="40"/>
      <c r="MUM3" s="40"/>
      <c r="MUN3" s="40"/>
      <c r="MUO3" s="40"/>
      <c r="MUP3" s="40"/>
      <c r="MUQ3" s="40"/>
      <c r="MUR3" s="40"/>
      <c r="MUS3" s="40"/>
      <c r="MUT3" s="40"/>
      <c r="MUU3" s="40"/>
      <c r="MUV3" s="40"/>
      <c r="MUW3" s="40"/>
      <c r="MUX3" s="40"/>
      <c r="MUY3" s="40"/>
      <c r="MUZ3" s="40"/>
      <c r="MVA3" s="40"/>
      <c r="MVB3" s="40"/>
      <c r="MVC3" s="40"/>
      <c r="MVD3" s="40"/>
      <c r="MVE3" s="40"/>
      <c r="MVF3" s="40"/>
      <c r="MVG3" s="40"/>
      <c r="MVH3" s="40"/>
      <c r="MVI3" s="40"/>
      <c r="MVJ3" s="40"/>
      <c r="MVK3" s="40"/>
      <c r="MVL3" s="40"/>
      <c r="MVM3" s="40"/>
      <c r="MVN3" s="40"/>
      <c r="MVO3" s="40"/>
      <c r="MVP3" s="40"/>
      <c r="MVQ3" s="40"/>
      <c r="MVR3" s="40"/>
      <c r="MVS3" s="40"/>
      <c r="MVT3" s="40"/>
      <c r="MVU3" s="40"/>
      <c r="MVV3" s="40"/>
      <c r="MVW3" s="40"/>
      <c r="MVX3" s="40"/>
      <c r="MVY3" s="40"/>
      <c r="MVZ3" s="40"/>
      <c r="MWA3" s="40"/>
      <c r="MWB3" s="40"/>
      <c r="MWC3" s="40"/>
      <c r="MWD3" s="40"/>
      <c r="MWE3" s="40"/>
      <c r="MWF3" s="40"/>
      <c r="MWG3" s="40"/>
      <c r="MWH3" s="40"/>
      <c r="MWI3" s="40"/>
      <c r="MWJ3" s="40"/>
      <c r="MWK3" s="40"/>
      <c r="MWL3" s="40"/>
      <c r="MWM3" s="40"/>
      <c r="MWN3" s="40"/>
      <c r="MWO3" s="40"/>
      <c r="MWP3" s="40"/>
      <c r="MWQ3" s="40"/>
      <c r="MWR3" s="40"/>
      <c r="MWS3" s="40"/>
      <c r="MWT3" s="40"/>
      <c r="MWU3" s="40"/>
      <c r="MWV3" s="40"/>
      <c r="MWW3" s="40"/>
      <c r="MWX3" s="40"/>
      <c r="MWY3" s="40"/>
      <c r="MWZ3" s="40"/>
      <c r="MXA3" s="40"/>
      <c r="MXB3" s="40"/>
      <c r="MXC3" s="40"/>
      <c r="MXD3" s="40"/>
      <c r="MXE3" s="40"/>
      <c r="MXF3" s="40"/>
      <c r="MXG3" s="40"/>
      <c r="MXH3" s="40"/>
      <c r="MXI3" s="40"/>
      <c r="MXJ3" s="40"/>
      <c r="MXK3" s="40"/>
      <c r="MXL3" s="40"/>
      <c r="MXM3" s="40"/>
      <c r="MXN3" s="40"/>
      <c r="MXO3" s="40"/>
      <c r="MXP3" s="40"/>
      <c r="MXQ3" s="40"/>
      <c r="MXR3" s="40"/>
      <c r="MXS3" s="40"/>
      <c r="MXT3" s="40"/>
      <c r="MXU3" s="40"/>
      <c r="MXV3" s="40"/>
      <c r="MXW3" s="40"/>
      <c r="MXX3" s="40"/>
      <c r="MXY3" s="40"/>
      <c r="MXZ3" s="40"/>
      <c r="MYA3" s="40"/>
      <c r="MYB3" s="40"/>
      <c r="MYC3" s="40"/>
      <c r="MYD3" s="40"/>
      <c r="MYE3" s="40"/>
      <c r="MYF3" s="40"/>
      <c r="MYG3" s="40"/>
      <c r="MYH3" s="40"/>
      <c r="MYI3" s="40"/>
      <c r="MYJ3" s="40"/>
      <c r="MYK3" s="40"/>
      <c r="MYL3" s="40"/>
      <c r="MYM3" s="40"/>
      <c r="MYN3" s="40"/>
      <c r="MYO3" s="40"/>
      <c r="MYP3" s="40"/>
      <c r="MYQ3" s="40"/>
      <c r="MYR3" s="40"/>
      <c r="MYS3" s="40"/>
      <c r="MYT3" s="40"/>
      <c r="MYU3" s="40"/>
      <c r="MYV3" s="40"/>
      <c r="MYW3" s="40"/>
      <c r="MYX3" s="40"/>
      <c r="MYY3" s="40"/>
      <c r="MYZ3" s="40"/>
      <c r="MZA3" s="40"/>
      <c r="MZB3" s="40"/>
      <c r="MZC3" s="40"/>
      <c r="MZD3" s="40"/>
      <c r="MZE3" s="40"/>
      <c r="MZF3" s="40"/>
      <c r="MZG3" s="40"/>
      <c r="MZH3" s="40"/>
      <c r="MZI3" s="40"/>
      <c r="MZJ3" s="40"/>
      <c r="MZK3" s="40"/>
      <c r="MZL3" s="40"/>
      <c r="MZM3" s="40"/>
      <c r="MZN3" s="40"/>
      <c r="MZO3" s="40"/>
      <c r="MZP3" s="40"/>
      <c r="MZQ3" s="40"/>
      <c r="MZR3" s="40"/>
      <c r="MZS3" s="40"/>
      <c r="MZT3" s="40"/>
      <c r="MZU3" s="40"/>
      <c r="MZV3" s="40"/>
      <c r="MZW3" s="40"/>
      <c r="MZX3" s="40"/>
      <c r="MZY3" s="40"/>
      <c r="MZZ3" s="40"/>
      <c r="NAA3" s="40"/>
      <c r="NAB3" s="40"/>
      <c r="NAC3" s="40"/>
      <c r="NAD3" s="40"/>
      <c r="NAE3" s="40"/>
      <c r="NAF3" s="40"/>
      <c r="NAG3" s="40"/>
      <c r="NAH3" s="40"/>
      <c r="NAI3" s="40"/>
      <c r="NAJ3" s="40"/>
      <c r="NAK3" s="40"/>
      <c r="NAL3" s="40"/>
      <c r="NAM3" s="40"/>
      <c r="NAN3" s="40"/>
      <c r="NAO3" s="40"/>
      <c r="NAP3" s="40"/>
      <c r="NAQ3" s="40"/>
      <c r="NAR3" s="40"/>
      <c r="NAS3" s="40"/>
      <c r="NAT3" s="40"/>
      <c r="NAU3" s="40"/>
      <c r="NAV3" s="40"/>
      <c r="NAW3" s="40"/>
      <c r="NAX3" s="40"/>
      <c r="NAY3" s="40"/>
      <c r="NAZ3" s="40"/>
      <c r="NBA3" s="40"/>
      <c r="NBB3" s="40"/>
      <c r="NBC3" s="40"/>
      <c r="NBD3" s="40"/>
      <c r="NBE3" s="40"/>
      <c r="NBF3" s="40"/>
      <c r="NBG3" s="40"/>
      <c r="NBH3" s="40"/>
      <c r="NBI3" s="40"/>
      <c r="NBJ3" s="40"/>
      <c r="NBK3" s="40"/>
      <c r="NBL3" s="40"/>
      <c r="NBM3" s="40"/>
      <c r="NBN3" s="40"/>
      <c r="NBO3" s="40"/>
      <c r="NBP3" s="40"/>
      <c r="NBQ3" s="40"/>
      <c r="NBR3" s="40"/>
      <c r="NBS3" s="40"/>
      <c r="NBT3" s="40"/>
      <c r="NBU3" s="40"/>
      <c r="NBV3" s="40"/>
      <c r="NBW3" s="40"/>
      <c r="NBX3" s="40"/>
      <c r="NBY3" s="40"/>
      <c r="NBZ3" s="40"/>
      <c r="NCA3" s="40"/>
      <c r="NCB3" s="40"/>
      <c r="NCC3" s="40"/>
      <c r="NCD3" s="40"/>
      <c r="NCE3" s="40"/>
      <c r="NCF3" s="40"/>
      <c r="NCG3" s="40"/>
      <c r="NCH3" s="40"/>
      <c r="NCI3" s="40"/>
      <c r="NCJ3" s="40"/>
      <c r="NCK3" s="40"/>
      <c r="NCL3" s="40"/>
      <c r="NCM3" s="40"/>
      <c r="NCN3" s="40"/>
      <c r="NCO3" s="40"/>
      <c r="NCP3" s="40"/>
      <c r="NCQ3" s="40"/>
      <c r="NCR3" s="40"/>
      <c r="NCS3" s="40"/>
      <c r="NCT3" s="40"/>
      <c r="NCU3" s="40"/>
      <c r="NCV3" s="40"/>
      <c r="NCW3" s="40"/>
      <c r="NCX3" s="40"/>
      <c r="NCY3" s="40"/>
      <c r="NCZ3" s="40"/>
      <c r="NDA3" s="40"/>
      <c r="NDB3" s="40"/>
      <c r="NDC3" s="40"/>
      <c r="NDD3" s="40"/>
      <c r="NDE3" s="40"/>
      <c r="NDF3" s="40"/>
      <c r="NDG3" s="40"/>
      <c r="NDH3" s="40"/>
      <c r="NDI3" s="40"/>
      <c r="NDJ3" s="40"/>
      <c r="NDK3" s="40"/>
      <c r="NDL3" s="40"/>
      <c r="NDM3" s="40"/>
      <c r="NDN3" s="40"/>
      <c r="NDO3" s="40"/>
      <c r="NDP3" s="40"/>
      <c r="NDQ3" s="40"/>
      <c r="NDR3" s="40"/>
      <c r="NDS3" s="40"/>
      <c r="NDT3" s="40"/>
      <c r="NDU3" s="40"/>
      <c r="NDV3" s="40"/>
      <c r="NDW3" s="40"/>
      <c r="NDX3" s="40"/>
      <c r="NDY3" s="40"/>
      <c r="NDZ3" s="40"/>
      <c r="NEA3" s="40"/>
      <c r="NEB3" s="40"/>
      <c r="NEC3" s="40"/>
      <c r="NED3" s="40"/>
      <c r="NEE3" s="40"/>
      <c r="NEF3" s="40"/>
      <c r="NEG3" s="40"/>
      <c r="NEH3" s="40"/>
      <c r="NEI3" s="40"/>
      <c r="NEJ3" s="40"/>
      <c r="NEK3" s="40"/>
      <c r="NEL3" s="40"/>
      <c r="NEM3" s="40"/>
      <c r="NEN3" s="40"/>
      <c r="NEO3" s="40"/>
      <c r="NEP3" s="40"/>
      <c r="NEQ3" s="40"/>
      <c r="NER3" s="40"/>
      <c r="NES3" s="40"/>
      <c r="NET3" s="40"/>
      <c r="NEU3" s="40"/>
      <c r="NEV3" s="40"/>
      <c r="NEW3" s="40"/>
      <c r="NEX3" s="40"/>
      <c r="NEY3" s="40"/>
      <c r="NEZ3" s="40"/>
      <c r="NFA3" s="40"/>
      <c r="NFB3" s="40"/>
      <c r="NFC3" s="40"/>
      <c r="NFD3" s="40"/>
      <c r="NFE3" s="40"/>
      <c r="NFF3" s="40"/>
      <c r="NFG3" s="40"/>
      <c r="NFH3" s="40"/>
      <c r="NFI3" s="40"/>
      <c r="NFJ3" s="40"/>
      <c r="NFK3" s="40"/>
      <c r="NFL3" s="40"/>
      <c r="NFM3" s="40"/>
      <c r="NFN3" s="40"/>
      <c r="NFO3" s="40"/>
      <c r="NFP3" s="40"/>
      <c r="NFQ3" s="40"/>
      <c r="NFR3" s="40"/>
      <c r="NFS3" s="40"/>
      <c r="NFT3" s="40"/>
      <c r="NFU3" s="40"/>
      <c r="NFV3" s="40"/>
      <c r="NFW3" s="40"/>
      <c r="NFX3" s="40"/>
      <c r="NFY3" s="40"/>
      <c r="NFZ3" s="40"/>
      <c r="NGA3" s="40"/>
      <c r="NGB3" s="40"/>
      <c r="NGC3" s="40"/>
      <c r="NGD3" s="40"/>
      <c r="NGE3" s="40"/>
      <c r="NGF3" s="40"/>
      <c r="NGG3" s="40"/>
      <c r="NGH3" s="40"/>
      <c r="NGI3" s="40"/>
      <c r="NGJ3" s="40"/>
      <c r="NGK3" s="40"/>
      <c r="NGL3" s="40"/>
      <c r="NGM3" s="40"/>
      <c r="NGN3" s="40"/>
      <c r="NGO3" s="40"/>
      <c r="NGP3" s="40"/>
      <c r="NGQ3" s="40"/>
      <c r="NGR3" s="40"/>
      <c r="NGS3" s="40"/>
      <c r="NGT3" s="40"/>
      <c r="NGU3" s="40"/>
      <c r="NGV3" s="40"/>
      <c r="NGW3" s="40"/>
      <c r="NGX3" s="40"/>
      <c r="NGY3" s="40"/>
      <c r="NGZ3" s="40"/>
      <c r="NHA3" s="40"/>
      <c r="NHB3" s="40"/>
      <c r="NHC3" s="40"/>
      <c r="NHD3" s="40"/>
      <c r="NHE3" s="40"/>
      <c r="NHF3" s="40"/>
      <c r="NHG3" s="40"/>
      <c r="NHH3" s="40"/>
      <c r="NHI3" s="40"/>
      <c r="NHJ3" s="40"/>
      <c r="NHK3" s="40"/>
      <c r="NHL3" s="40"/>
      <c r="NHM3" s="40"/>
      <c r="NHN3" s="40"/>
      <c r="NHO3" s="40"/>
      <c r="NHP3" s="40"/>
      <c r="NHQ3" s="40"/>
      <c r="NHR3" s="40"/>
      <c r="NHS3" s="40"/>
      <c r="NHT3" s="40"/>
      <c r="NHU3" s="40"/>
      <c r="NHV3" s="40"/>
      <c r="NHW3" s="40"/>
      <c r="NHX3" s="40"/>
      <c r="NHY3" s="40"/>
      <c r="NHZ3" s="40"/>
      <c r="NIA3" s="40"/>
      <c r="NIB3" s="40"/>
      <c r="NIC3" s="40"/>
      <c r="NID3" s="40"/>
      <c r="NIE3" s="40"/>
      <c r="NIF3" s="40"/>
      <c r="NIG3" s="40"/>
      <c r="NIH3" s="40"/>
      <c r="NII3" s="40"/>
      <c r="NIJ3" s="40"/>
      <c r="NIK3" s="40"/>
      <c r="NIL3" s="40"/>
      <c r="NIM3" s="40"/>
      <c r="NIN3" s="40"/>
      <c r="NIO3" s="40"/>
      <c r="NIP3" s="40"/>
      <c r="NIQ3" s="40"/>
      <c r="NIR3" s="40"/>
      <c r="NIS3" s="40"/>
      <c r="NIT3" s="40"/>
      <c r="NIU3" s="40"/>
      <c r="NIV3" s="40"/>
      <c r="NIW3" s="40"/>
      <c r="NIX3" s="40"/>
      <c r="NIY3" s="40"/>
      <c r="NIZ3" s="40"/>
      <c r="NJA3" s="40"/>
      <c r="NJB3" s="40"/>
      <c r="NJC3" s="40"/>
      <c r="NJD3" s="40"/>
      <c r="NJE3" s="40"/>
      <c r="NJF3" s="40"/>
      <c r="NJG3" s="40"/>
      <c r="NJH3" s="40"/>
      <c r="NJI3" s="40"/>
      <c r="NJJ3" s="40"/>
      <c r="NJK3" s="40"/>
      <c r="NJL3" s="40"/>
      <c r="NJM3" s="40"/>
      <c r="NJN3" s="40"/>
      <c r="NJO3" s="40"/>
      <c r="NJP3" s="40"/>
      <c r="NJQ3" s="40"/>
      <c r="NJR3" s="40"/>
      <c r="NJS3" s="40"/>
      <c r="NJT3" s="40"/>
      <c r="NJU3" s="40"/>
      <c r="NJV3" s="40"/>
      <c r="NJW3" s="40"/>
      <c r="NJX3" s="40"/>
      <c r="NJY3" s="40"/>
      <c r="NJZ3" s="40"/>
      <c r="NKA3" s="40"/>
      <c r="NKB3" s="40"/>
      <c r="NKC3" s="40"/>
      <c r="NKD3" s="40"/>
      <c r="NKE3" s="40"/>
      <c r="NKF3" s="40"/>
      <c r="NKG3" s="40"/>
      <c r="NKH3" s="40"/>
      <c r="NKI3" s="40"/>
      <c r="NKJ3" s="40"/>
      <c r="NKK3" s="40"/>
      <c r="NKL3" s="40"/>
      <c r="NKM3" s="40"/>
      <c r="NKN3" s="40"/>
      <c r="NKO3" s="40"/>
      <c r="NKP3" s="40"/>
      <c r="NKQ3" s="40"/>
      <c r="NKR3" s="40"/>
      <c r="NKS3" s="40"/>
      <c r="NKT3" s="40"/>
      <c r="NKU3" s="40"/>
      <c r="NKV3" s="40"/>
      <c r="NKW3" s="40"/>
      <c r="NKX3" s="40"/>
      <c r="NKY3" s="40"/>
      <c r="NKZ3" s="40"/>
      <c r="NLA3" s="40"/>
      <c r="NLB3" s="40"/>
      <c r="NLC3" s="40"/>
      <c r="NLD3" s="40"/>
      <c r="NLE3" s="40"/>
      <c r="NLF3" s="40"/>
      <c r="NLG3" s="40"/>
      <c r="NLH3" s="40"/>
      <c r="NLI3" s="40"/>
      <c r="NLJ3" s="40"/>
      <c r="NLK3" s="40"/>
      <c r="NLL3" s="40"/>
      <c r="NLM3" s="40"/>
      <c r="NLN3" s="40"/>
      <c r="NLO3" s="40"/>
      <c r="NLP3" s="40"/>
      <c r="NLQ3" s="40"/>
      <c r="NLR3" s="40"/>
      <c r="NLS3" s="40"/>
      <c r="NLT3" s="40"/>
      <c r="NLU3" s="40"/>
      <c r="NLV3" s="40"/>
      <c r="NLW3" s="40"/>
      <c r="NLX3" s="40"/>
      <c r="NLY3" s="40"/>
      <c r="NLZ3" s="40"/>
      <c r="NMA3" s="40"/>
      <c r="NMB3" s="40"/>
      <c r="NMC3" s="40"/>
      <c r="NMD3" s="40"/>
      <c r="NME3" s="40"/>
      <c r="NMF3" s="40"/>
      <c r="NMG3" s="40"/>
      <c r="NMH3" s="40"/>
      <c r="NMI3" s="40"/>
      <c r="NMJ3" s="40"/>
      <c r="NMK3" s="40"/>
      <c r="NML3" s="40"/>
      <c r="NMM3" s="40"/>
      <c r="NMN3" s="40"/>
      <c r="NMO3" s="40"/>
      <c r="NMP3" s="40"/>
      <c r="NMQ3" s="40"/>
      <c r="NMR3" s="40"/>
      <c r="NMS3" s="40"/>
      <c r="NMT3" s="40"/>
      <c r="NMU3" s="40"/>
      <c r="NMV3" s="40"/>
      <c r="NMW3" s="40"/>
      <c r="NMX3" s="40"/>
      <c r="NMY3" s="40"/>
      <c r="NMZ3" s="40"/>
      <c r="NNA3" s="40"/>
      <c r="NNB3" s="40"/>
      <c r="NNC3" s="40"/>
      <c r="NND3" s="40"/>
      <c r="NNE3" s="40"/>
      <c r="NNF3" s="40"/>
      <c r="NNG3" s="40"/>
      <c r="NNH3" s="40"/>
      <c r="NNI3" s="40"/>
      <c r="NNJ3" s="40"/>
      <c r="NNK3" s="40"/>
      <c r="NNL3" s="40"/>
      <c r="NNM3" s="40"/>
      <c r="NNN3" s="40"/>
      <c r="NNO3" s="40"/>
      <c r="NNP3" s="40"/>
      <c r="NNQ3" s="40"/>
      <c r="NNR3" s="40"/>
      <c r="NNS3" s="40"/>
      <c r="NNT3" s="40"/>
      <c r="NNU3" s="40"/>
      <c r="NNV3" s="40"/>
      <c r="NNW3" s="40"/>
      <c r="NNX3" s="40"/>
      <c r="NNY3" s="40"/>
      <c r="NNZ3" s="40"/>
      <c r="NOA3" s="40"/>
      <c r="NOB3" s="40"/>
      <c r="NOC3" s="40"/>
      <c r="NOD3" s="40"/>
      <c r="NOE3" s="40"/>
      <c r="NOF3" s="40"/>
      <c r="NOG3" s="40"/>
      <c r="NOH3" s="40"/>
      <c r="NOI3" s="40"/>
      <c r="NOJ3" s="40"/>
      <c r="NOK3" s="40"/>
      <c r="NOL3" s="40"/>
      <c r="NOM3" s="40"/>
      <c r="NON3" s="40"/>
      <c r="NOO3" s="40"/>
      <c r="NOP3" s="40"/>
      <c r="NOQ3" s="40"/>
      <c r="NOR3" s="40"/>
      <c r="NOS3" s="40"/>
      <c r="NOT3" s="40"/>
      <c r="NOU3" s="40"/>
      <c r="NOV3" s="40"/>
      <c r="NOW3" s="40"/>
      <c r="NOX3" s="40"/>
      <c r="NOY3" s="40"/>
      <c r="NOZ3" s="40"/>
      <c r="NPA3" s="40"/>
      <c r="NPB3" s="40"/>
      <c r="NPC3" s="40"/>
      <c r="NPD3" s="40"/>
      <c r="NPE3" s="40"/>
      <c r="NPF3" s="40"/>
      <c r="NPG3" s="40"/>
      <c r="NPH3" s="40"/>
      <c r="NPI3" s="40"/>
      <c r="NPJ3" s="40"/>
      <c r="NPK3" s="40"/>
      <c r="NPL3" s="40"/>
      <c r="NPM3" s="40"/>
      <c r="NPN3" s="40"/>
      <c r="NPO3" s="40"/>
      <c r="NPP3" s="40"/>
      <c r="NPQ3" s="40"/>
      <c r="NPR3" s="40"/>
      <c r="NPS3" s="40"/>
      <c r="NPT3" s="40"/>
      <c r="NPU3" s="40"/>
      <c r="NPV3" s="40"/>
      <c r="NPW3" s="40"/>
      <c r="NPX3" s="40"/>
      <c r="NPY3" s="40"/>
      <c r="NPZ3" s="40"/>
      <c r="NQA3" s="40"/>
      <c r="NQB3" s="40"/>
      <c r="NQC3" s="40"/>
      <c r="NQD3" s="40"/>
      <c r="NQE3" s="40"/>
      <c r="NQF3" s="40"/>
      <c r="NQG3" s="40"/>
      <c r="NQH3" s="40"/>
      <c r="NQI3" s="40"/>
      <c r="NQJ3" s="40"/>
      <c r="NQK3" s="40"/>
      <c r="NQL3" s="40"/>
      <c r="NQM3" s="40"/>
      <c r="NQN3" s="40"/>
      <c r="NQO3" s="40"/>
      <c r="NQP3" s="40"/>
      <c r="NQQ3" s="40"/>
      <c r="NQR3" s="40"/>
      <c r="NQS3" s="40"/>
      <c r="NQT3" s="40"/>
      <c r="NQU3" s="40"/>
      <c r="NQV3" s="40"/>
      <c r="NQW3" s="40"/>
      <c r="NQX3" s="40"/>
      <c r="NQY3" s="40"/>
      <c r="NQZ3" s="40"/>
      <c r="NRA3" s="40"/>
      <c r="NRB3" s="40"/>
      <c r="NRC3" s="40"/>
      <c r="NRD3" s="40"/>
      <c r="NRE3" s="40"/>
      <c r="NRF3" s="40"/>
      <c r="NRG3" s="40"/>
      <c r="NRH3" s="40"/>
      <c r="NRI3" s="40"/>
      <c r="NRJ3" s="40"/>
      <c r="NRK3" s="40"/>
      <c r="NRL3" s="40"/>
      <c r="NRM3" s="40"/>
      <c r="NRN3" s="40"/>
      <c r="NRO3" s="40"/>
      <c r="NRP3" s="40"/>
      <c r="NRQ3" s="40"/>
      <c r="NRR3" s="40"/>
      <c r="NRS3" s="40"/>
      <c r="NRT3" s="40"/>
      <c r="NRU3" s="40"/>
      <c r="NRV3" s="40"/>
      <c r="NRW3" s="40"/>
      <c r="NRX3" s="40"/>
      <c r="NRY3" s="40"/>
      <c r="NRZ3" s="40"/>
      <c r="NSA3" s="40"/>
      <c r="NSB3" s="40"/>
      <c r="NSC3" s="40"/>
      <c r="NSD3" s="40"/>
      <c r="NSE3" s="40"/>
      <c r="NSF3" s="40"/>
      <c r="NSG3" s="40"/>
      <c r="NSH3" s="40"/>
      <c r="NSI3" s="40"/>
      <c r="NSJ3" s="40"/>
      <c r="NSK3" s="40"/>
      <c r="NSL3" s="40"/>
      <c r="NSM3" s="40"/>
      <c r="NSN3" s="40"/>
      <c r="NSO3" s="40"/>
      <c r="NSP3" s="40"/>
      <c r="NSQ3" s="40"/>
      <c r="NSR3" s="40"/>
      <c r="NSS3" s="40"/>
      <c r="NST3" s="40"/>
      <c r="NSU3" s="40"/>
      <c r="NSV3" s="40"/>
      <c r="NSW3" s="40"/>
      <c r="NSX3" s="40"/>
      <c r="NSY3" s="40"/>
      <c r="NSZ3" s="40"/>
      <c r="NTA3" s="40"/>
      <c r="NTB3" s="40"/>
      <c r="NTC3" s="40"/>
      <c r="NTD3" s="40"/>
      <c r="NTE3" s="40"/>
      <c r="NTF3" s="40"/>
      <c r="NTG3" s="40"/>
      <c r="NTH3" s="40"/>
      <c r="NTI3" s="40"/>
      <c r="NTJ3" s="40"/>
      <c r="NTK3" s="40"/>
      <c r="NTL3" s="40"/>
      <c r="NTM3" s="40"/>
      <c r="NTN3" s="40"/>
      <c r="NTO3" s="40"/>
      <c r="NTP3" s="40"/>
      <c r="NTQ3" s="40"/>
      <c r="NTR3" s="40"/>
      <c r="NTS3" s="40"/>
      <c r="NTT3" s="40"/>
      <c r="NTU3" s="40"/>
      <c r="NTV3" s="40"/>
      <c r="NTW3" s="40"/>
      <c r="NTX3" s="40"/>
      <c r="NTY3" s="40"/>
      <c r="NTZ3" s="40"/>
      <c r="NUA3" s="40"/>
      <c r="NUB3" s="40"/>
      <c r="NUC3" s="40"/>
      <c r="NUD3" s="40"/>
      <c r="NUE3" s="40"/>
      <c r="NUF3" s="40"/>
      <c r="NUG3" s="40"/>
      <c r="NUH3" s="40"/>
      <c r="NUI3" s="40"/>
      <c r="NUJ3" s="40"/>
      <c r="NUK3" s="40"/>
      <c r="NUL3" s="40"/>
      <c r="NUM3" s="40"/>
      <c r="NUN3" s="40"/>
      <c r="NUO3" s="40"/>
      <c r="NUP3" s="40"/>
      <c r="NUQ3" s="40"/>
      <c r="NUR3" s="40"/>
      <c r="NUS3" s="40"/>
      <c r="NUT3" s="40"/>
      <c r="NUU3" s="40"/>
      <c r="NUV3" s="40"/>
      <c r="NUW3" s="40"/>
      <c r="NUX3" s="40"/>
      <c r="NUY3" s="40"/>
      <c r="NUZ3" s="40"/>
      <c r="NVA3" s="40"/>
      <c r="NVB3" s="40"/>
      <c r="NVC3" s="40"/>
      <c r="NVD3" s="40"/>
      <c r="NVE3" s="40"/>
      <c r="NVF3" s="40"/>
      <c r="NVG3" s="40"/>
      <c r="NVH3" s="40"/>
      <c r="NVI3" s="40"/>
      <c r="NVJ3" s="40"/>
      <c r="NVK3" s="40"/>
      <c r="NVL3" s="40"/>
      <c r="NVM3" s="40"/>
      <c r="NVN3" s="40"/>
      <c r="NVO3" s="40"/>
      <c r="NVP3" s="40"/>
      <c r="NVQ3" s="40"/>
      <c r="NVR3" s="40"/>
      <c r="NVS3" s="40"/>
      <c r="NVT3" s="40"/>
      <c r="NVU3" s="40"/>
      <c r="NVV3" s="40"/>
      <c r="NVW3" s="40"/>
      <c r="NVX3" s="40"/>
      <c r="NVY3" s="40"/>
      <c r="NVZ3" s="40"/>
      <c r="NWA3" s="40"/>
      <c r="NWB3" s="40"/>
      <c r="NWC3" s="40"/>
      <c r="NWD3" s="40"/>
      <c r="NWE3" s="40"/>
      <c r="NWF3" s="40"/>
      <c r="NWG3" s="40"/>
      <c r="NWH3" s="40"/>
      <c r="NWI3" s="40"/>
      <c r="NWJ3" s="40"/>
      <c r="NWK3" s="40"/>
      <c r="NWL3" s="40"/>
      <c r="NWM3" s="40"/>
      <c r="NWN3" s="40"/>
      <c r="NWO3" s="40"/>
      <c r="NWP3" s="40"/>
      <c r="NWQ3" s="40"/>
      <c r="NWR3" s="40"/>
      <c r="NWS3" s="40"/>
      <c r="NWT3" s="40"/>
      <c r="NWU3" s="40"/>
      <c r="NWV3" s="40"/>
      <c r="NWW3" s="40"/>
      <c r="NWX3" s="40"/>
      <c r="NWY3" s="40"/>
      <c r="NWZ3" s="40"/>
      <c r="NXA3" s="40"/>
      <c r="NXB3" s="40"/>
      <c r="NXC3" s="40"/>
      <c r="NXD3" s="40"/>
      <c r="NXE3" s="40"/>
      <c r="NXF3" s="40"/>
      <c r="NXG3" s="40"/>
      <c r="NXH3" s="40"/>
      <c r="NXI3" s="40"/>
      <c r="NXJ3" s="40"/>
      <c r="NXK3" s="40"/>
      <c r="NXL3" s="40"/>
      <c r="NXM3" s="40"/>
      <c r="NXN3" s="40"/>
      <c r="NXO3" s="40"/>
      <c r="NXP3" s="40"/>
      <c r="NXQ3" s="40"/>
      <c r="NXR3" s="40"/>
      <c r="NXS3" s="40"/>
      <c r="NXT3" s="40"/>
      <c r="NXU3" s="40"/>
      <c r="NXV3" s="40"/>
      <c r="NXW3" s="40"/>
      <c r="NXX3" s="40"/>
      <c r="NXY3" s="40"/>
      <c r="NXZ3" s="40"/>
      <c r="NYA3" s="40"/>
      <c r="NYB3" s="40"/>
      <c r="NYC3" s="40"/>
      <c r="NYD3" s="40"/>
      <c r="NYE3" s="40"/>
      <c r="NYF3" s="40"/>
      <c r="NYG3" s="40"/>
      <c r="NYH3" s="40"/>
      <c r="NYI3" s="40"/>
      <c r="NYJ3" s="40"/>
      <c r="NYK3" s="40"/>
      <c r="NYL3" s="40"/>
      <c r="NYM3" s="40"/>
      <c r="NYN3" s="40"/>
      <c r="NYO3" s="40"/>
      <c r="NYP3" s="40"/>
      <c r="NYQ3" s="40"/>
      <c r="NYR3" s="40"/>
      <c r="NYS3" s="40"/>
      <c r="NYT3" s="40"/>
      <c r="NYU3" s="40"/>
      <c r="NYV3" s="40"/>
      <c r="NYW3" s="40"/>
      <c r="NYX3" s="40"/>
      <c r="NYY3" s="40"/>
      <c r="NYZ3" s="40"/>
      <c r="NZA3" s="40"/>
      <c r="NZB3" s="40"/>
      <c r="NZC3" s="40"/>
      <c r="NZD3" s="40"/>
      <c r="NZE3" s="40"/>
      <c r="NZF3" s="40"/>
      <c r="NZG3" s="40"/>
      <c r="NZH3" s="40"/>
      <c r="NZI3" s="40"/>
      <c r="NZJ3" s="40"/>
      <c r="NZK3" s="40"/>
      <c r="NZL3" s="40"/>
      <c r="NZM3" s="40"/>
      <c r="NZN3" s="40"/>
      <c r="NZO3" s="40"/>
      <c r="NZP3" s="40"/>
      <c r="NZQ3" s="40"/>
      <c r="NZR3" s="40"/>
      <c r="NZS3" s="40"/>
      <c r="NZT3" s="40"/>
      <c r="NZU3" s="40"/>
      <c r="NZV3" s="40"/>
      <c r="NZW3" s="40"/>
      <c r="NZX3" s="40"/>
      <c r="NZY3" s="40"/>
      <c r="NZZ3" s="40"/>
      <c r="OAA3" s="40"/>
      <c r="OAB3" s="40"/>
      <c r="OAC3" s="40"/>
      <c r="OAD3" s="40"/>
      <c r="OAE3" s="40"/>
      <c r="OAF3" s="40"/>
      <c r="OAG3" s="40"/>
      <c r="OAH3" s="40"/>
      <c r="OAI3" s="40"/>
      <c r="OAJ3" s="40"/>
      <c r="OAK3" s="40"/>
      <c r="OAL3" s="40"/>
      <c r="OAM3" s="40"/>
      <c r="OAN3" s="40"/>
      <c r="OAO3" s="40"/>
      <c r="OAP3" s="40"/>
      <c r="OAQ3" s="40"/>
      <c r="OAR3" s="40"/>
      <c r="OAS3" s="40"/>
      <c r="OAT3" s="40"/>
      <c r="OAU3" s="40"/>
      <c r="OAV3" s="40"/>
      <c r="OAW3" s="40"/>
      <c r="OAX3" s="40"/>
      <c r="OAY3" s="40"/>
      <c r="OAZ3" s="40"/>
      <c r="OBA3" s="40"/>
      <c r="OBB3" s="40"/>
      <c r="OBC3" s="40"/>
      <c r="OBD3" s="40"/>
      <c r="OBE3" s="40"/>
      <c r="OBF3" s="40"/>
      <c r="OBG3" s="40"/>
      <c r="OBH3" s="40"/>
      <c r="OBI3" s="40"/>
      <c r="OBJ3" s="40"/>
      <c r="OBK3" s="40"/>
      <c r="OBL3" s="40"/>
      <c r="OBM3" s="40"/>
      <c r="OBN3" s="40"/>
      <c r="OBO3" s="40"/>
      <c r="OBP3" s="40"/>
      <c r="OBQ3" s="40"/>
      <c r="OBR3" s="40"/>
      <c r="OBS3" s="40"/>
      <c r="OBT3" s="40"/>
      <c r="OBU3" s="40"/>
      <c r="OBV3" s="40"/>
      <c r="OBW3" s="40"/>
      <c r="OBX3" s="40"/>
      <c r="OBY3" s="40"/>
      <c r="OBZ3" s="40"/>
      <c r="OCA3" s="40"/>
      <c r="OCB3" s="40"/>
      <c r="OCC3" s="40"/>
      <c r="OCD3" s="40"/>
      <c r="OCE3" s="40"/>
      <c r="OCF3" s="40"/>
      <c r="OCG3" s="40"/>
      <c r="OCH3" s="40"/>
      <c r="OCI3" s="40"/>
      <c r="OCJ3" s="40"/>
      <c r="OCK3" s="40"/>
      <c r="OCL3" s="40"/>
      <c r="OCM3" s="40"/>
      <c r="OCN3" s="40"/>
      <c r="OCO3" s="40"/>
      <c r="OCP3" s="40"/>
      <c r="OCQ3" s="40"/>
      <c r="OCR3" s="40"/>
      <c r="OCS3" s="40"/>
      <c r="OCT3" s="40"/>
      <c r="OCU3" s="40"/>
      <c r="OCV3" s="40"/>
      <c r="OCW3" s="40"/>
      <c r="OCX3" s="40"/>
      <c r="OCY3" s="40"/>
      <c r="OCZ3" s="40"/>
      <c r="ODA3" s="40"/>
      <c r="ODB3" s="40"/>
      <c r="ODC3" s="40"/>
      <c r="ODD3" s="40"/>
      <c r="ODE3" s="40"/>
      <c r="ODF3" s="40"/>
      <c r="ODG3" s="40"/>
      <c r="ODH3" s="40"/>
      <c r="ODI3" s="40"/>
      <c r="ODJ3" s="40"/>
      <c r="ODK3" s="40"/>
      <c r="ODL3" s="40"/>
      <c r="ODM3" s="40"/>
      <c r="ODN3" s="40"/>
      <c r="ODO3" s="40"/>
      <c r="ODP3" s="40"/>
      <c r="ODQ3" s="40"/>
      <c r="ODR3" s="40"/>
      <c r="ODS3" s="40"/>
      <c r="ODT3" s="40"/>
      <c r="ODU3" s="40"/>
      <c r="ODV3" s="40"/>
      <c r="ODW3" s="40"/>
      <c r="ODX3" s="40"/>
      <c r="ODY3" s="40"/>
      <c r="ODZ3" s="40"/>
      <c r="OEA3" s="40"/>
      <c r="OEB3" s="40"/>
      <c r="OEC3" s="40"/>
      <c r="OED3" s="40"/>
      <c r="OEE3" s="40"/>
      <c r="OEF3" s="40"/>
      <c r="OEG3" s="40"/>
      <c r="OEH3" s="40"/>
      <c r="OEI3" s="40"/>
      <c r="OEJ3" s="40"/>
      <c r="OEK3" s="40"/>
      <c r="OEL3" s="40"/>
      <c r="OEM3" s="40"/>
      <c r="OEN3" s="40"/>
      <c r="OEO3" s="40"/>
      <c r="OEP3" s="40"/>
      <c r="OEQ3" s="40"/>
      <c r="OER3" s="40"/>
      <c r="OES3" s="40"/>
      <c r="OET3" s="40"/>
      <c r="OEU3" s="40"/>
      <c r="OEV3" s="40"/>
      <c r="OEW3" s="40"/>
      <c r="OEX3" s="40"/>
      <c r="OEY3" s="40"/>
      <c r="OEZ3" s="40"/>
      <c r="OFA3" s="40"/>
      <c r="OFB3" s="40"/>
      <c r="OFC3" s="40"/>
      <c r="OFD3" s="40"/>
      <c r="OFE3" s="40"/>
      <c r="OFF3" s="40"/>
      <c r="OFG3" s="40"/>
      <c r="OFH3" s="40"/>
      <c r="OFI3" s="40"/>
      <c r="OFJ3" s="40"/>
      <c r="OFK3" s="40"/>
      <c r="OFL3" s="40"/>
      <c r="OFM3" s="40"/>
      <c r="OFN3" s="40"/>
      <c r="OFO3" s="40"/>
      <c r="OFP3" s="40"/>
      <c r="OFQ3" s="40"/>
      <c r="OFR3" s="40"/>
      <c r="OFS3" s="40"/>
      <c r="OFT3" s="40"/>
      <c r="OFU3" s="40"/>
      <c r="OFV3" s="40"/>
      <c r="OFW3" s="40"/>
      <c r="OFX3" s="40"/>
      <c r="OFY3" s="40"/>
      <c r="OFZ3" s="40"/>
      <c r="OGA3" s="40"/>
      <c r="OGB3" s="40"/>
      <c r="OGC3" s="40"/>
      <c r="OGD3" s="40"/>
      <c r="OGE3" s="40"/>
      <c r="OGF3" s="40"/>
      <c r="OGG3" s="40"/>
      <c r="OGH3" s="40"/>
      <c r="OGI3" s="40"/>
      <c r="OGJ3" s="40"/>
      <c r="OGK3" s="40"/>
      <c r="OGL3" s="40"/>
      <c r="OGM3" s="40"/>
      <c r="OGN3" s="40"/>
      <c r="OGO3" s="40"/>
      <c r="OGP3" s="40"/>
      <c r="OGQ3" s="40"/>
      <c r="OGR3" s="40"/>
      <c r="OGS3" s="40"/>
      <c r="OGT3" s="40"/>
      <c r="OGU3" s="40"/>
      <c r="OGV3" s="40"/>
      <c r="OGW3" s="40"/>
      <c r="OGX3" s="40"/>
      <c r="OGY3" s="40"/>
      <c r="OGZ3" s="40"/>
      <c r="OHA3" s="40"/>
      <c r="OHB3" s="40"/>
      <c r="OHC3" s="40"/>
      <c r="OHD3" s="40"/>
      <c r="OHE3" s="40"/>
      <c r="OHF3" s="40"/>
      <c r="OHG3" s="40"/>
      <c r="OHH3" s="40"/>
      <c r="OHI3" s="40"/>
      <c r="OHJ3" s="40"/>
      <c r="OHK3" s="40"/>
      <c r="OHL3" s="40"/>
      <c r="OHM3" s="40"/>
      <c r="OHN3" s="40"/>
      <c r="OHO3" s="40"/>
      <c r="OHP3" s="40"/>
      <c r="OHQ3" s="40"/>
      <c r="OHR3" s="40"/>
      <c r="OHS3" s="40"/>
      <c r="OHT3" s="40"/>
      <c r="OHU3" s="40"/>
      <c r="OHV3" s="40"/>
      <c r="OHW3" s="40"/>
      <c r="OHX3" s="40"/>
      <c r="OHY3" s="40"/>
      <c r="OHZ3" s="40"/>
      <c r="OIA3" s="40"/>
      <c r="OIB3" s="40"/>
      <c r="OIC3" s="40"/>
      <c r="OID3" s="40"/>
      <c r="OIE3" s="40"/>
      <c r="OIF3" s="40"/>
      <c r="OIG3" s="40"/>
      <c r="OIH3" s="40"/>
      <c r="OII3" s="40"/>
      <c r="OIJ3" s="40"/>
      <c r="OIK3" s="40"/>
      <c r="OIL3" s="40"/>
      <c r="OIM3" s="40"/>
      <c r="OIN3" s="40"/>
      <c r="OIO3" s="40"/>
      <c r="OIP3" s="40"/>
      <c r="OIQ3" s="40"/>
      <c r="OIR3" s="40"/>
      <c r="OIS3" s="40"/>
      <c r="OIT3" s="40"/>
      <c r="OIU3" s="40"/>
      <c r="OIV3" s="40"/>
      <c r="OIW3" s="40"/>
      <c r="OIX3" s="40"/>
      <c r="OIY3" s="40"/>
      <c r="OIZ3" s="40"/>
      <c r="OJA3" s="40"/>
      <c r="OJB3" s="40"/>
      <c r="OJC3" s="40"/>
      <c r="OJD3" s="40"/>
      <c r="OJE3" s="40"/>
      <c r="OJF3" s="40"/>
      <c r="OJG3" s="40"/>
      <c r="OJH3" s="40"/>
      <c r="OJI3" s="40"/>
      <c r="OJJ3" s="40"/>
      <c r="OJK3" s="40"/>
      <c r="OJL3" s="40"/>
      <c r="OJM3" s="40"/>
      <c r="OJN3" s="40"/>
      <c r="OJO3" s="40"/>
      <c r="OJP3" s="40"/>
      <c r="OJQ3" s="40"/>
      <c r="OJR3" s="40"/>
      <c r="OJS3" s="40"/>
      <c r="OJT3" s="40"/>
      <c r="OJU3" s="40"/>
      <c r="OJV3" s="40"/>
      <c r="OJW3" s="40"/>
      <c r="OJX3" s="40"/>
      <c r="OJY3" s="40"/>
      <c r="OJZ3" s="40"/>
      <c r="OKA3" s="40"/>
      <c r="OKB3" s="40"/>
      <c r="OKC3" s="40"/>
      <c r="OKD3" s="40"/>
      <c r="OKE3" s="40"/>
      <c r="OKF3" s="40"/>
      <c r="OKG3" s="40"/>
      <c r="OKH3" s="40"/>
      <c r="OKI3" s="40"/>
      <c r="OKJ3" s="40"/>
      <c r="OKK3" s="40"/>
      <c r="OKL3" s="40"/>
      <c r="OKM3" s="40"/>
      <c r="OKN3" s="40"/>
      <c r="OKO3" s="40"/>
      <c r="OKP3" s="40"/>
      <c r="OKQ3" s="40"/>
      <c r="OKR3" s="40"/>
      <c r="OKS3" s="40"/>
      <c r="OKT3" s="40"/>
      <c r="OKU3" s="40"/>
      <c r="OKV3" s="40"/>
      <c r="OKW3" s="40"/>
      <c r="OKX3" s="40"/>
      <c r="OKY3" s="40"/>
      <c r="OKZ3" s="40"/>
      <c r="OLA3" s="40"/>
      <c r="OLB3" s="40"/>
      <c r="OLC3" s="40"/>
      <c r="OLD3" s="40"/>
      <c r="OLE3" s="40"/>
      <c r="OLF3" s="40"/>
      <c r="OLG3" s="40"/>
      <c r="OLH3" s="40"/>
      <c r="OLI3" s="40"/>
      <c r="OLJ3" s="40"/>
      <c r="OLK3" s="40"/>
      <c r="OLL3" s="40"/>
      <c r="OLM3" s="40"/>
      <c r="OLN3" s="40"/>
      <c r="OLO3" s="40"/>
      <c r="OLP3" s="40"/>
      <c r="OLQ3" s="40"/>
      <c r="OLR3" s="40"/>
      <c r="OLS3" s="40"/>
      <c r="OLT3" s="40"/>
      <c r="OLU3" s="40"/>
      <c r="OLV3" s="40"/>
      <c r="OLW3" s="40"/>
      <c r="OLX3" s="40"/>
      <c r="OLY3" s="40"/>
      <c r="OLZ3" s="40"/>
      <c r="OMA3" s="40"/>
      <c r="OMB3" s="40"/>
      <c r="OMC3" s="40"/>
      <c r="OMD3" s="40"/>
      <c r="OME3" s="40"/>
      <c r="OMF3" s="40"/>
      <c r="OMG3" s="40"/>
      <c r="OMH3" s="40"/>
      <c r="OMI3" s="40"/>
      <c r="OMJ3" s="40"/>
      <c r="OMK3" s="40"/>
      <c r="OML3" s="40"/>
      <c r="OMM3" s="40"/>
      <c r="OMN3" s="40"/>
      <c r="OMO3" s="40"/>
      <c r="OMP3" s="40"/>
      <c r="OMQ3" s="40"/>
      <c r="OMR3" s="40"/>
      <c r="OMS3" s="40"/>
      <c r="OMT3" s="40"/>
      <c r="OMU3" s="40"/>
      <c r="OMV3" s="40"/>
      <c r="OMW3" s="40"/>
      <c r="OMX3" s="40"/>
      <c r="OMY3" s="40"/>
      <c r="OMZ3" s="40"/>
      <c r="ONA3" s="40"/>
      <c r="ONB3" s="40"/>
      <c r="ONC3" s="40"/>
      <c r="OND3" s="40"/>
      <c r="ONE3" s="40"/>
      <c r="ONF3" s="40"/>
      <c r="ONG3" s="40"/>
      <c r="ONH3" s="40"/>
      <c r="ONI3" s="40"/>
      <c r="ONJ3" s="40"/>
      <c r="ONK3" s="40"/>
      <c r="ONL3" s="40"/>
      <c r="ONM3" s="40"/>
      <c r="ONN3" s="40"/>
      <c r="ONO3" s="40"/>
      <c r="ONP3" s="40"/>
      <c r="ONQ3" s="40"/>
      <c r="ONR3" s="40"/>
      <c r="ONS3" s="40"/>
      <c r="ONT3" s="40"/>
      <c r="ONU3" s="40"/>
      <c r="ONV3" s="40"/>
      <c r="ONW3" s="40"/>
      <c r="ONX3" s="40"/>
      <c r="ONY3" s="40"/>
      <c r="ONZ3" s="40"/>
      <c r="OOA3" s="40"/>
      <c r="OOB3" s="40"/>
      <c r="OOC3" s="40"/>
      <c r="OOD3" s="40"/>
      <c r="OOE3" s="40"/>
      <c r="OOF3" s="40"/>
      <c r="OOG3" s="40"/>
      <c r="OOH3" s="40"/>
      <c r="OOI3" s="40"/>
      <c r="OOJ3" s="40"/>
      <c r="OOK3" s="40"/>
      <c r="OOL3" s="40"/>
      <c r="OOM3" s="40"/>
      <c r="OON3" s="40"/>
      <c r="OOO3" s="40"/>
      <c r="OOP3" s="40"/>
      <c r="OOQ3" s="40"/>
      <c r="OOR3" s="40"/>
      <c r="OOS3" s="40"/>
      <c r="OOT3" s="40"/>
      <c r="OOU3" s="40"/>
      <c r="OOV3" s="40"/>
      <c r="OOW3" s="40"/>
      <c r="OOX3" s="40"/>
      <c r="OOY3" s="40"/>
      <c r="OOZ3" s="40"/>
      <c r="OPA3" s="40"/>
      <c r="OPB3" s="40"/>
      <c r="OPC3" s="40"/>
      <c r="OPD3" s="40"/>
      <c r="OPE3" s="40"/>
      <c r="OPF3" s="40"/>
      <c r="OPG3" s="40"/>
      <c r="OPH3" s="40"/>
      <c r="OPI3" s="40"/>
      <c r="OPJ3" s="40"/>
      <c r="OPK3" s="40"/>
      <c r="OPL3" s="40"/>
      <c r="OPM3" s="40"/>
      <c r="OPN3" s="40"/>
      <c r="OPO3" s="40"/>
      <c r="OPP3" s="40"/>
      <c r="OPQ3" s="40"/>
      <c r="OPR3" s="40"/>
      <c r="OPS3" s="40"/>
      <c r="OPT3" s="40"/>
      <c r="OPU3" s="40"/>
      <c r="OPV3" s="40"/>
      <c r="OPW3" s="40"/>
      <c r="OPX3" s="40"/>
      <c r="OPY3" s="40"/>
      <c r="OPZ3" s="40"/>
      <c r="OQA3" s="40"/>
      <c r="OQB3" s="40"/>
      <c r="OQC3" s="40"/>
      <c r="OQD3" s="40"/>
      <c r="OQE3" s="40"/>
      <c r="OQF3" s="40"/>
      <c r="OQG3" s="40"/>
      <c r="OQH3" s="40"/>
      <c r="OQI3" s="40"/>
      <c r="OQJ3" s="40"/>
      <c r="OQK3" s="40"/>
      <c r="OQL3" s="40"/>
      <c r="OQM3" s="40"/>
      <c r="OQN3" s="40"/>
      <c r="OQO3" s="40"/>
      <c r="OQP3" s="40"/>
      <c r="OQQ3" s="40"/>
      <c r="OQR3" s="40"/>
      <c r="OQS3" s="40"/>
      <c r="OQT3" s="40"/>
      <c r="OQU3" s="40"/>
      <c r="OQV3" s="40"/>
      <c r="OQW3" s="40"/>
      <c r="OQX3" s="40"/>
      <c r="OQY3" s="40"/>
      <c r="OQZ3" s="40"/>
      <c r="ORA3" s="40"/>
      <c r="ORB3" s="40"/>
      <c r="ORC3" s="40"/>
      <c r="ORD3" s="40"/>
      <c r="ORE3" s="40"/>
      <c r="ORF3" s="40"/>
      <c r="ORG3" s="40"/>
      <c r="ORH3" s="40"/>
      <c r="ORI3" s="40"/>
      <c r="ORJ3" s="40"/>
      <c r="ORK3" s="40"/>
      <c r="ORL3" s="40"/>
      <c r="ORM3" s="40"/>
      <c r="ORN3" s="40"/>
      <c r="ORO3" s="40"/>
      <c r="ORP3" s="40"/>
      <c r="ORQ3" s="40"/>
      <c r="ORR3" s="40"/>
      <c r="ORS3" s="40"/>
      <c r="ORT3" s="40"/>
      <c r="ORU3" s="40"/>
      <c r="ORV3" s="40"/>
      <c r="ORW3" s="40"/>
      <c r="ORX3" s="40"/>
      <c r="ORY3" s="40"/>
      <c r="ORZ3" s="40"/>
      <c r="OSA3" s="40"/>
      <c r="OSB3" s="40"/>
      <c r="OSC3" s="40"/>
      <c r="OSD3" s="40"/>
      <c r="OSE3" s="40"/>
      <c r="OSF3" s="40"/>
      <c r="OSG3" s="40"/>
      <c r="OSH3" s="40"/>
      <c r="OSI3" s="40"/>
      <c r="OSJ3" s="40"/>
      <c r="OSK3" s="40"/>
      <c r="OSL3" s="40"/>
      <c r="OSM3" s="40"/>
      <c r="OSN3" s="40"/>
      <c r="OSO3" s="40"/>
      <c r="OSP3" s="40"/>
      <c r="OSQ3" s="40"/>
      <c r="OSR3" s="40"/>
      <c r="OSS3" s="40"/>
      <c r="OST3" s="40"/>
      <c r="OSU3" s="40"/>
      <c r="OSV3" s="40"/>
      <c r="OSW3" s="40"/>
      <c r="OSX3" s="40"/>
      <c r="OSY3" s="40"/>
      <c r="OSZ3" s="40"/>
      <c r="OTA3" s="40"/>
      <c r="OTB3" s="40"/>
      <c r="OTC3" s="40"/>
      <c r="OTD3" s="40"/>
      <c r="OTE3" s="40"/>
      <c r="OTF3" s="40"/>
      <c r="OTG3" s="40"/>
      <c r="OTH3" s="40"/>
      <c r="OTI3" s="40"/>
      <c r="OTJ3" s="40"/>
      <c r="OTK3" s="40"/>
      <c r="OTL3" s="40"/>
      <c r="OTM3" s="40"/>
      <c r="OTN3" s="40"/>
      <c r="OTO3" s="40"/>
      <c r="OTP3" s="40"/>
      <c r="OTQ3" s="40"/>
      <c r="OTR3" s="40"/>
      <c r="OTS3" s="40"/>
      <c r="OTT3" s="40"/>
      <c r="OTU3" s="40"/>
      <c r="OTV3" s="40"/>
      <c r="OTW3" s="40"/>
      <c r="OTX3" s="40"/>
      <c r="OTY3" s="40"/>
      <c r="OTZ3" s="40"/>
      <c r="OUA3" s="40"/>
      <c r="OUB3" s="40"/>
      <c r="OUC3" s="40"/>
      <c r="OUD3" s="40"/>
      <c r="OUE3" s="40"/>
      <c r="OUF3" s="40"/>
      <c r="OUG3" s="40"/>
      <c r="OUH3" s="40"/>
      <c r="OUI3" s="40"/>
      <c r="OUJ3" s="40"/>
      <c r="OUK3" s="40"/>
      <c r="OUL3" s="40"/>
      <c r="OUM3" s="40"/>
      <c r="OUN3" s="40"/>
      <c r="OUO3" s="40"/>
      <c r="OUP3" s="40"/>
      <c r="OUQ3" s="40"/>
      <c r="OUR3" s="40"/>
      <c r="OUS3" s="40"/>
      <c r="OUT3" s="40"/>
      <c r="OUU3" s="40"/>
      <c r="OUV3" s="40"/>
      <c r="OUW3" s="40"/>
      <c r="OUX3" s="40"/>
      <c r="OUY3" s="40"/>
      <c r="OUZ3" s="40"/>
      <c r="OVA3" s="40"/>
      <c r="OVB3" s="40"/>
      <c r="OVC3" s="40"/>
      <c r="OVD3" s="40"/>
      <c r="OVE3" s="40"/>
      <c r="OVF3" s="40"/>
      <c r="OVG3" s="40"/>
      <c r="OVH3" s="40"/>
      <c r="OVI3" s="40"/>
      <c r="OVJ3" s="40"/>
      <c r="OVK3" s="40"/>
      <c r="OVL3" s="40"/>
      <c r="OVM3" s="40"/>
      <c r="OVN3" s="40"/>
      <c r="OVO3" s="40"/>
      <c r="OVP3" s="40"/>
      <c r="OVQ3" s="40"/>
      <c r="OVR3" s="40"/>
      <c r="OVS3" s="40"/>
      <c r="OVT3" s="40"/>
      <c r="OVU3" s="40"/>
      <c r="OVV3" s="40"/>
      <c r="OVW3" s="40"/>
      <c r="OVX3" s="40"/>
      <c r="OVY3" s="40"/>
      <c r="OVZ3" s="40"/>
      <c r="OWA3" s="40"/>
      <c r="OWB3" s="40"/>
      <c r="OWC3" s="40"/>
      <c r="OWD3" s="40"/>
      <c r="OWE3" s="40"/>
      <c r="OWF3" s="40"/>
      <c r="OWG3" s="40"/>
      <c r="OWH3" s="40"/>
      <c r="OWI3" s="40"/>
      <c r="OWJ3" s="40"/>
      <c r="OWK3" s="40"/>
      <c r="OWL3" s="40"/>
      <c r="OWM3" s="40"/>
      <c r="OWN3" s="40"/>
      <c r="OWO3" s="40"/>
      <c r="OWP3" s="40"/>
      <c r="OWQ3" s="40"/>
      <c r="OWR3" s="40"/>
      <c r="OWS3" s="40"/>
      <c r="OWT3" s="40"/>
      <c r="OWU3" s="40"/>
      <c r="OWV3" s="40"/>
      <c r="OWW3" s="40"/>
      <c r="OWX3" s="40"/>
      <c r="OWY3" s="40"/>
      <c r="OWZ3" s="40"/>
      <c r="OXA3" s="40"/>
      <c r="OXB3" s="40"/>
      <c r="OXC3" s="40"/>
      <c r="OXD3" s="40"/>
      <c r="OXE3" s="40"/>
      <c r="OXF3" s="40"/>
      <c r="OXG3" s="40"/>
      <c r="OXH3" s="40"/>
      <c r="OXI3" s="40"/>
      <c r="OXJ3" s="40"/>
      <c r="OXK3" s="40"/>
      <c r="OXL3" s="40"/>
      <c r="OXM3" s="40"/>
      <c r="OXN3" s="40"/>
      <c r="OXO3" s="40"/>
      <c r="OXP3" s="40"/>
      <c r="OXQ3" s="40"/>
      <c r="OXR3" s="40"/>
      <c r="OXS3" s="40"/>
      <c r="OXT3" s="40"/>
      <c r="OXU3" s="40"/>
      <c r="OXV3" s="40"/>
      <c r="OXW3" s="40"/>
      <c r="OXX3" s="40"/>
      <c r="OXY3" s="40"/>
      <c r="OXZ3" s="40"/>
      <c r="OYA3" s="40"/>
      <c r="OYB3" s="40"/>
      <c r="OYC3" s="40"/>
      <c r="OYD3" s="40"/>
      <c r="OYE3" s="40"/>
      <c r="OYF3" s="40"/>
      <c r="OYG3" s="40"/>
      <c r="OYH3" s="40"/>
      <c r="OYI3" s="40"/>
      <c r="OYJ3" s="40"/>
      <c r="OYK3" s="40"/>
      <c r="OYL3" s="40"/>
      <c r="OYM3" s="40"/>
      <c r="OYN3" s="40"/>
      <c r="OYO3" s="40"/>
      <c r="OYP3" s="40"/>
      <c r="OYQ3" s="40"/>
      <c r="OYR3" s="40"/>
      <c r="OYS3" s="40"/>
      <c r="OYT3" s="40"/>
      <c r="OYU3" s="40"/>
      <c r="OYV3" s="40"/>
      <c r="OYW3" s="40"/>
      <c r="OYX3" s="40"/>
      <c r="OYY3" s="40"/>
      <c r="OYZ3" s="40"/>
      <c r="OZA3" s="40"/>
      <c r="OZB3" s="40"/>
      <c r="OZC3" s="40"/>
      <c r="OZD3" s="40"/>
      <c r="OZE3" s="40"/>
      <c r="OZF3" s="40"/>
      <c r="OZG3" s="40"/>
      <c r="OZH3" s="40"/>
      <c r="OZI3" s="40"/>
      <c r="OZJ3" s="40"/>
      <c r="OZK3" s="40"/>
      <c r="OZL3" s="40"/>
      <c r="OZM3" s="40"/>
      <c r="OZN3" s="40"/>
      <c r="OZO3" s="40"/>
      <c r="OZP3" s="40"/>
      <c r="OZQ3" s="40"/>
      <c r="OZR3" s="40"/>
      <c r="OZS3" s="40"/>
      <c r="OZT3" s="40"/>
      <c r="OZU3" s="40"/>
      <c r="OZV3" s="40"/>
      <c r="OZW3" s="40"/>
      <c r="OZX3" s="40"/>
      <c r="OZY3" s="40"/>
      <c r="OZZ3" s="40"/>
      <c r="PAA3" s="40"/>
      <c r="PAB3" s="40"/>
      <c r="PAC3" s="40"/>
      <c r="PAD3" s="40"/>
      <c r="PAE3" s="40"/>
      <c r="PAF3" s="40"/>
      <c r="PAG3" s="40"/>
      <c r="PAH3" s="40"/>
      <c r="PAI3" s="40"/>
      <c r="PAJ3" s="40"/>
      <c r="PAK3" s="40"/>
      <c r="PAL3" s="40"/>
      <c r="PAM3" s="40"/>
      <c r="PAN3" s="40"/>
      <c r="PAO3" s="40"/>
      <c r="PAP3" s="40"/>
      <c r="PAQ3" s="40"/>
      <c r="PAR3" s="40"/>
      <c r="PAS3" s="40"/>
      <c r="PAT3" s="40"/>
      <c r="PAU3" s="40"/>
      <c r="PAV3" s="40"/>
      <c r="PAW3" s="40"/>
      <c r="PAX3" s="40"/>
      <c r="PAY3" s="40"/>
      <c r="PAZ3" s="40"/>
      <c r="PBA3" s="40"/>
      <c r="PBB3" s="40"/>
      <c r="PBC3" s="40"/>
      <c r="PBD3" s="40"/>
      <c r="PBE3" s="40"/>
      <c r="PBF3" s="40"/>
      <c r="PBG3" s="40"/>
      <c r="PBH3" s="40"/>
      <c r="PBI3" s="40"/>
      <c r="PBJ3" s="40"/>
      <c r="PBK3" s="40"/>
      <c r="PBL3" s="40"/>
      <c r="PBM3" s="40"/>
      <c r="PBN3" s="40"/>
      <c r="PBO3" s="40"/>
      <c r="PBP3" s="40"/>
      <c r="PBQ3" s="40"/>
      <c r="PBR3" s="40"/>
      <c r="PBS3" s="40"/>
      <c r="PBT3" s="40"/>
      <c r="PBU3" s="40"/>
      <c r="PBV3" s="40"/>
      <c r="PBW3" s="40"/>
      <c r="PBX3" s="40"/>
      <c r="PBY3" s="40"/>
      <c r="PBZ3" s="40"/>
      <c r="PCA3" s="40"/>
      <c r="PCB3" s="40"/>
      <c r="PCC3" s="40"/>
      <c r="PCD3" s="40"/>
      <c r="PCE3" s="40"/>
      <c r="PCF3" s="40"/>
      <c r="PCG3" s="40"/>
      <c r="PCH3" s="40"/>
      <c r="PCI3" s="40"/>
      <c r="PCJ3" s="40"/>
      <c r="PCK3" s="40"/>
      <c r="PCL3" s="40"/>
      <c r="PCM3" s="40"/>
      <c r="PCN3" s="40"/>
      <c r="PCO3" s="40"/>
      <c r="PCP3" s="40"/>
      <c r="PCQ3" s="40"/>
      <c r="PCR3" s="40"/>
      <c r="PCS3" s="40"/>
      <c r="PCT3" s="40"/>
      <c r="PCU3" s="40"/>
      <c r="PCV3" s="40"/>
      <c r="PCW3" s="40"/>
      <c r="PCX3" s="40"/>
      <c r="PCY3" s="40"/>
      <c r="PCZ3" s="40"/>
      <c r="PDA3" s="40"/>
      <c r="PDB3" s="40"/>
      <c r="PDC3" s="40"/>
      <c r="PDD3" s="40"/>
      <c r="PDE3" s="40"/>
      <c r="PDF3" s="40"/>
      <c r="PDG3" s="40"/>
      <c r="PDH3" s="40"/>
      <c r="PDI3" s="40"/>
      <c r="PDJ3" s="40"/>
      <c r="PDK3" s="40"/>
      <c r="PDL3" s="40"/>
      <c r="PDM3" s="40"/>
      <c r="PDN3" s="40"/>
      <c r="PDO3" s="40"/>
      <c r="PDP3" s="40"/>
      <c r="PDQ3" s="40"/>
      <c r="PDR3" s="40"/>
      <c r="PDS3" s="40"/>
      <c r="PDT3" s="40"/>
      <c r="PDU3" s="40"/>
      <c r="PDV3" s="40"/>
      <c r="PDW3" s="40"/>
      <c r="PDX3" s="40"/>
      <c r="PDY3" s="40"/>
      <c r="PDZ3" s="40"/>
      <c r="PEA3" s="40"/>
      <c r="PEB3" s="40"/>
      <c r="PEC3" s="40"/>
      <c r="PED3" s="40"/>
      <c r="PEE3" s="40"/>
      <c r="PEF3" s="40"/>
      <c r="PEG3" s="40"/>
      <c r="PEH3" s="40"/>
      <c r="PEI3" s="40"/>
      <c r="PEJ3" s="40"/>
      <c r="PEK3" s="40"/>
      <c r="PEL3" s="40"/>
      <c r="PEM3" s="40"/>
      <c r="PEN3" s="40"/>
      <c r="PEO3" s="40"/>
      <c r="PEP3" s="40"/>
      <c r="PEQ3" s="40"/>
      <c r="PER3" s="40"/>
      <c r="PES3" s="40"/>
      <c r="PET3" s="40"/>
      <c r="PEU3" s="40"/>
      <c r="PEV3" s="40"/>
      <c r="PEW3" s="40"/>
      <c r="PEX3" s="40"/>
      <c r="PEY3" s="40"/>
      <c r="PEZ3" s="40"/>
      <c r="PFA3" s="40"/>
      <c r="PFB3" s="40"/>
      <c r="PFC3" s="40"/>
      <c r="PFD3" s="40"/>
      <c r="PFE3" s="40"/>
      <c r="PFF3" s="40"/>
      <c r="PFG3" s="40"/>
      <c r="PFH3" s="40"/>
      <c r="PFI3" s="40"/>
      <c r="PFJ3" s="40"/>
      <c r="PFK3" s="40"/>
      <c r="PFL3" s="40"/>
      <c r="PFM3" s="40"/>
      <c r="PFN3" s="40"/>
      <c r="PFO3" s="40"/>
      <c r="PFP3" s="40"/>
      <c r="PFQ3" s="40"/>
      <c r="PFR3" s="40"/>
      <c r="PFS3" s="40"/>
      <c r="PFT3" s="40"/>
      <c r="PFU3" s="40"/>
      <c r="PFV3" s="40"/>
      <c r="PFW3" s="40"/>
      <c r="PFX3" s="40"/>
      <c r="PFY3" s="40"/>
      <c r="PFZ3" s="40"/>
      <c r="PGA3" s="40"/>
      <c r="PGB3" s="40"/>
      <c r="PGC3" s="40"/>
      <c r="PGD3" s="40"/>
      <c r="PGE3" s="40"/>
      <c r="PGF3" s="40"/>
      <c r="PGG3" s="40"/>
      <c r="PGH3" s="40"/>
      <c r="PGI3" s="40"/>
      <c r="PGJ3" s="40"/>
      <c r="PGK3" s="40"/>
      <c r="PGL3" s="40"/>
      <c r="PGM3" s="40"/>
      <c r="PGN3" s="40"/>
      <c r="PGO3" s="40"/>
      <c r="PGP3" s="40"/>
      <c r="PGQ3" s="40"/>
      <c r="PGR3" s="40"/>
      <c r="PGS3" s="40"/>
      <c r="PGT3" s="40"/>
      <c r="PGU3" s="40"/>
      <c r="PGV3" s="40"/>
      <c r="PGW3" s="40"/>
      <c r="PGX3" s="40"/>
      <c r="PGY3" s="40"/>
      <c r="PGZ3" s="40"/>
      <c r="PHA3" s="40"/>
      <c r="PHB3" s="40"/>
      <c r="PHC3" s="40"/>
      <c r="PHD3" s="40"/>
      <c r="PHE3" s="40"/>
      <c r="PHF3" s="40"/>
      <c r="PHG3" s="40"/>
      <c r="PHH3" s="40"/>
      <c r="PHI3" s="40"/>
      <c r="PHJ3" s="40"/>
      <c r="PHK3" s="40"/>
      <c r="PHL3" s="40"/>
      <c r="PHM3" s="40"/>
      <c r="PHN3" s="40"/>
      <c r="PHO3" s="40"/>
      <c r="PHP3" s="40"/>
      <c r="PHQ3" s="40"/>
      <c r="PHR3" s="40"/>
      <c r="PHS3" s="40"/>
      <c r="PHT3" s="40"/>
      <c r="PHU3" s="40"/>
      <c r="PHV3" s="40"/>
      <c r="PHW3" s="40"/>
      <c r="PHX3" s="40"/>
      <c r="PHY3" s="40"/>
      <c r="PHZ3" s="40"/>
      <c r="PIA3" s="40"/>
      <c r="PIB3" s="40"/>
      <c r="PIC3" s="40"/>
      <c r="PID3" s="40"/>
      <c r="PIE3" s="40"/>
      <c r="PIF3" s="40"/>
      <c r="PIG3" s="40"/>
      <c r="PIH3" s="40"/>
      <c r="PII3" s="40"/>
      <c r="PIJ3" s="40"/>
      <c r="PIK3" s="40"/>
      <c r="PIL3" s="40"/>
      <c r="PIM3" s="40"/>
      <c r="PIN3" s="40"/>
      <c r="PIO3" s="40"/>
      <c r="PIP3" s="40"/>
      <c r="PIQ3" s="40"/>
      <c r="PIR3" s="40"/>
      <c r="PIS3" s="40"/>
      <c r="PIT3" s="40"/>
      <c r="PIU3" s="40"/>
      <c r="PIV3" s="40"/>
      <c r="PIW3" s="40"/>
      <c r="PIX3" s="40"/>
      <c r="PIY3" s="40"/>
      <c r="PIZ3" s="40"/>
      <c r="PJA3" s="40"/>
      <c r="PJB3" s="40"/>
      <c r="PJC3" s="40"/>
      <c r="PJD3" s="40"/>
      <c r="PJE3" s="40"/>
      <c r="PJF3" s="40"/>
      <c r="PJG3" s="40"/>
      <c r="PJH3" s="40"/>
      <c r="PJI3" s="40"/>
      <c r="PJJ3" s="40"/>
      <c r="PJK3" s="40"/>
      <c r="PJL3" s="40"/>
      <c r="PJM3" s="40"/>
      <c r="PJN3" s="40"/>
      <c r="PJO3" s="40"/>
      <c r="PJP3" s="40"/>
      <c r="PJQ3" s="40"/>
      <c r="PJR3" s="40"/>
      <c r="PJS3" s="40"/>
      <c r="PJT3" s="40"/>
      <c r="PJU3" s="40"/>
      <c r="PJV3" s="40"/>
      <c r="PJW3" s="40"/>
      <c r="PJX3" s="40"/>
      <c r="PJY3" s="40"/>
      <c r="PJZ3" s="40"/>
      <c r="PKA3" s="40"/>
      <c r="PKB3" s="40"/>
      <c r="PKC3" s="40"/>
      <c r="PKD3" s="40"/>
      <c r="PKE3" s="40"/>
      <c r="PKF3" s="40"/>
      <c r="PKG3" s="40"/>
      <c r="PKH3" s="40"/>
      <c r="PKI3" s="40"/>
      <c r="PKJ3" s="40"/>
      <c r="PKK3" s="40"/>
      <c r="PKL3" s="40"/>
      <c r="PKM3" s="40"/>
      <c r="PKN3" s="40"/>
      <c r="PKO3" s="40"/>
      <c r="PKP3" s="40"/>
      <c r="PKQ3" s="40"/>
      <c r="PKR3" s="40"/>
      <c r="PKS3" s="40"/>
      <c r="PKT3" s="40"/>
      <c r="PKU3" s="40"/>
      <c r="PKV3" s="40"/>
      <c r="PKW3" s="40"/>
      <c r="PKX3" s="40"/>
      <c r="PKY3" s="40"/>
      <c r="PKZ3" s="40"/>
      <c r="PLA3" s="40"/>
      <c r="PLB3" s="40"/>
      <c r="PLC3" s="40"/>
      <c r="PLD3" s="40"/>
      <c r="PLE3" s="40"/>
      <c r="PLF3" s="40"/>
      <c r="PLG3" s="40"/>
      <c r="PLH3" s="40"/>
      <c r="PLI3" s="40"/>
      <c r="PLJ3" s="40"/>
      <c r="PLK3" s="40"/>
      <c r="PLL3" s="40"/>
      <c r="PLM3" s="40"/>
      <c r="PLN3" s="40"/>
      <c r="PLO3" s="40"/>
      <c r="PLP3" s="40"/>
      <c r="PLQ3" s="40"/>
      <c r="PLR3" s="40"/>
      <c r="PLS3" s="40"/>
      <c r="PLT3" s="40"/>
      <c r="PLU3" s="40"/>
      <c r="PLV3" s="40"/>
      <c r="PLW3" s="40"/>
      <c r="PLX3" s="40"/>
      <c r="PLY3" s="40"/>
      <c r="PLZ3" s="40"/>
      <c r="PMA3" s="40"/>
      <c r="PMB3" s="40"/>
      <c r="PMC3" s="40"/>
      <c r="PMD3" s="40"/>
      <c r="PME3" s="40"/>
      <c r="PMF3" s="40"/>
      <c r="PMG3" s="40"/>
      <c r="PMH3" s="40"/>
      <c r="PMI3" s="40"/>
      <c r="PMJ3" s="40"/>
      <c r="PMK3" s="40"/>
      <c r="PML3" s="40"/>
      <c r="PMM3" s="40"/>
      <c r="PMN3" s="40"/>
      <c r="PMO3" s="40"/>
      <c r="PMP3" s="40"/>
      <c r="PMQ3" s="40"/>
      <c r="PMR3" s="40"/>
      <c r="PMS3" s="40"/>
      <c r="PMT3" s="40"/>
      <c r="PMU3" s="40"/>
      <c r="PMV3" s="40"/>
      <c r="PMW3" s="40"/>
      <c r="PMX3" s="40"/>
      <c r="PMY3" s="40"/>
      <c r="PMZ3" s="40"/>
      <c r="PNA3" s="40"/>
      <c r="PNB3" s="40"/>
      <c r="PNC3" s="40"/>
      <c r="PND3" s="40"/>
      <c r="PNE3" s="40"/>
      <c r="PNF3" s="40"/>
      <c r="PNG3" s="40"/>
      <c r="PNH3" s="40"/>
      <c r="PNI3" s="40"/>
      <c r="PNJ3" s="40"/>
      <c r="PNK3" s="40"/>
      <c r="PNL3" s="40"/>
      <c r="PNM3" s="40"/>
      <c r="PNN3" s="40"/>
      <c r="PNO3" s="40"/>
      <c r="PNP3" s="40"/>
      <c r="PNQ3" s="40"/>
      <c r="PNR3" s="40"/>
      <c r="PNS3" s="40"/>
      <c r="PNT3" s="40"/>
      <c r="PNU3" s="40"/>
      <c r="PNV3" s="40"/>
      <c r="PNW3" s="40"/>
      <c r="PNX3" s="40"/>
      <c r="PNY3" s="40"/>
      <c r="PNZ3" s="40"/>
      <c r="POA3" s="40"/>
      <c r="POB3" s="40"/>
      <c r="POC3" s="40"/>
      <c r="POD3" s="40"/>
      <c r="POE3" s="40"/>
      <c r="POF3" s="40"/>
      <c r="POG3" s="40"/>
      <c r="POH3" s="40"/>
      <c r="POI3" s="40"/>
      <c r="POJ3" s="40"/>
      <c r="POK3" s="40"/>
      <c r="POL3" s="40"/>
      <c r="POM3" s="40"/>
      <c r="PON3" s="40"/>
      <c r="POO3" s="40"/>
      <c r="POP3" s="40"/>
      <c r="POQ3" s="40"/>
      <c r="POR3" s="40"/>
      <c r="POS3" s="40"/>
      <c r="POT3" s="40"/>
      <c r="POU3" s="40"/>
      <c r="POV3" s="40"/>
      <c r="POW3" s="40"/>
      <c r="POX3" s="40"/>
      <c r="POY3" s="40"/>
      <c r="POZ3" s="40"/>
      <c r="PPA3" s="40"/>
      <c r="PPB3" s="40"/>
      <c r="PPC3" s="40"/>
      <c r="PPD3" s="40"/>
      <c r="PPE3" s="40"/>
      <c r="PPF3" s="40"/>
      <c r="PPG3" s="40"/>
      <c r="PPH3" s="40"/>
      <c r="PPI3" s="40"/>
      <c r="PPJ3" s="40"/>
      <c r="PPK3" s="40"/>
      <c r="PPL3" s="40"/>
      <c r="PPM3" s="40"/>
      <c r="PPN3" s="40"/>
      <c r="PPO3" s="40"/>
      <c r="PPP3" s="40"/>
      <c r="PPQ3" s="40"/>
      <c r="PPR3" s="40"/>
      <c r="PPS3" s="40"/>
      <c r="PPT3" s="40"/>
      <c r="PPU3" s="40"/>
      <c r="PPV3" s="40"/>
      <c r="PPW3" s="40"/>
      <c r="PPX3" s="40"/>
      <c r="PPY3" s="40"/>
      <c r="PPZ3" s="40"/>
      <c r="PQA3" s="40"/>
      <c r="PQB3" s="40"/>
      <c r="PQC3" s="40"/>
      <c r="PQD3" s="40"/>
      <c r="PQE3" s="40"/>
      <c r="PQF3" s="40"/>
      <c r="PQG3" s="40"/>
      <c r="PQH3" s="40"/>
      <c r="PQI3" s="40"/>
      <c r="PQJ3" s="40"/>
      <c r="PQK3" s="40"/>
      <c r="PQL3" s="40"/>
      <c r="PQM3" s="40"/>
      <c r="PQN3" s="40"/>
      <c r="PQO3" s="40"/>
      <c r="PQP3" s="40"/>
      <c r="PQQ3" s="40"/>
      <c r="PQR3" s="40"/>
      <c r="PQS3" s="40"/>
      <c r="PQT3" s="40"/>
      <c r="PQU3" s="40"/>
      <c r="PQV3" s="40"/>
      <c r="PQW3" s="40"/>
      <c r="PQX3" s="40"/>
      <c r="PQY3" s="40"/>
      <c r="PQZ3" s="40"/>
      <c r="PRA3" s="40"/>
      <c r="PRB3" s="40"/>
      <c r="PRC3" s="40"/>
      <c r="PRD3" s="40"/>
      <c r="PRE3" s="40"/>
      <c r="PRF3" s="40"/>
      <c r="PRG3" s="40"/>
      <c r="PRH3" s="40"/>
      <c r="PRI3" s="40"/>
      <c r="PRJ3" s="40"/>
      <c r="PRK3" s="40"/>
      <c r="PRL3" s="40"/>
      <c r="PRM3" s="40"/>
      <c r="PRN3" s="40"/>
      <c r="PRO3" s="40"/>
      <c r="PRP3" s="40"/>
      <c r="PRQ3" s="40"/>
      <c r="PRR3" s="40"/>
      <c r="PRS3" s="40"/>
      <c r="PRT3" s="40"/>
      <c r="PRU3" s="40"/>
      <c r="PRV3" s="40"/>
      <c r="PRW3" s="40"/>
      <c r="PRX3" s="40"/>
      <c r="PRY3" s="40"/>
      <c r="PRZ3" s="40"/>
      <c r="PSA3" s="40"/>
      <c r="PSB3" s="40"/>
      <c r="PSC3" s="40"/>
      <c r="PSD3" s="40"/>
      <c r="PSE3" s="40"/>
      <c r="PSF3" s="40"/>
      <c r="PSG3" s="40"/>
      <c r="PSH3" s="40"/>
      <c r="PSI3" s="40"/>
      <c r="PSJ3" s="40"/>
      <c r="PSK3" s="40"/>
      <c r="PSL3" s="40"/>
      <c r="PSM3" s="40"/>
      <c r="PSN3" s="40"/>
      <c r="PSO3" s="40"/>
      <c r="PSP3" s="40"/>
      <c r="PSQ3" s="40"/>
      <c r="PSR3" s="40"/>
      <c r="PSS3" s="40"/>
      <c r="PST3" s="40"/>
      <c r="PSU3" s="40"/>
      <c r="PSV3" s="40"/>
      <c r="PSW3" s="40"/>
      <c r="PSX3" s="40"/>
      <c r="PSY3" s="40"/>
      <c r="PSZ3" s="40"/>
      <c r="PTA3" s="40"/>
      <c r="PTB3" s="40"/>
      <c r="PTC3" s="40"/>
      <c r="PTD3" s="40"/>
      <c r="PTE3" s="40"/>
      <c r="PTF3" s="40"/>
      <c r="PTG3" s="40"/>
      <c r="PTH3" s="40"/>
      <c r="PTI3" s="40"/>
      <c r="PTJ3" s="40"/>
      <c r="PTK3" s="40"/>
      <c r="PTL3" s="40"/>
      <c r="PTM3" s="40"/>
      <c r="PTN3" s="40"/>
      <c r="PTO3" s="40"/>
      <c r="PTP3" s="40"/>
      <c r="PTQ3" s="40"/>
      <c r="PTR3" s="40"/>
      <c r="PTS3" s="40"/>
      <c r="PTT3" s="40"/>
      <c r="PTU3" s="40"/>
      <c r="PTV3" s="40"/>
      <c r="PTW3" s="40"/>
      <c r="PTX3" s="40"/>
      <c r="PTY3" s="40"/>
      <c r="PTZ3" s="40"/>
      <c r="PUA3" s="40"/>
      <c r="PUB3" s="40"/>
      <c r="PUC3" s="40"/>
      <c r="PUD3" s="40"/>
      <c r="PUE3" s="40"/>
      <c r="PUF3" s="40"/>
      <c r="PUG3" s="40"/>
      <c r="PUH3" s="40"/>
      <c r="PUI3" s="40"/>
      <c r="PUJ3" s="40"/>
      <c r="PUK3" s="40"/>
      <c r="PUL3" s="40"/>
      <c r="PUM3" s="40"/>
      <c r="PUN3" s="40"/>
      <c r="PUO3" s="40"/>
      <c r="PUP3" s="40"/>
      <c r="PUQ3" s="40"/>
      <c r="PUR3" s="40"/>
      <c r="PUS3" s="40"/>
      <c r="PUT3" s="40"/>
      <c r="PUU3" s="40"/>
      <c r="PUV3" s="40"/>
      <c r="PUW3" s="40"/>
      <c r="PUX3" s="40"/>
      <c r="PUY3" s="40"/>
      <c r="PUZ3" s="40"/>
      <c r="PVA3" s="40"/>
      <c r="PVB3" s="40"/>
      <c r="PVC3" s="40"/>
      <c r="PVD3" s="40"/>
      <c r="PVE3" s="40"/>
      <c r="PVF3" s="40"/>
      <c r="PVG3" s="40"/>
      <c r="PVH3" s="40"/>
      <c r="PVI3" s="40"/>
      <c r="PVJ3" s="40"/>
      <c r="PVK3" s="40"/>
      <c r="PVL3" s="40"/>
      <c r="PVM3" s="40"/>
      <c r="PVN3" s="40"/>
      <c r="PVO3" s="40"/>
      <c r="PVP3" s="40"/>
      <c r="PVQ3" s="40"/>
      <c r="PVR3" s="40"/>
      <c r="PVS3" s="40"/>
      <c r="PVT3" s="40"/>
      <c r="PVU3" s="40"/>
      <c r="PVV3" s="40"/>
      <c r="PVW3" s="40"/>
      <c r="PVX3" s="40"/>
      <c r="PVY3" s="40"/>
      <c r="PVZ3" s="40"/>
      <c r="PWA3" s="40"/>
      <c r="PWB3" s="40"/>
      <c r="PWC3" s="40"/>
      <c r="PWD3" s="40"/>
      <c r="PWE3" s="40"/>
      <c r="PWF3" s="40"/>
      <c r="PWG3" s="40"/>
      <c r="PWH3" s="40"/>
      <c r="PWI3" s="40"/>
      <c r="PWJ3" s="40"/>
      <c r="PWK3" s="40"/>
      <c r="PWL3" s="40"/>
      <c r="PWM3" s="40"/>
      <c r="PWN3" s="40"/>
      <c r="PWO3" s="40"/>
      <c r="PWP3" s="40"/>
      <c r="PWQ3" s="40"/>
      <c r="PWR3" s="40"/>
      <c r="PWS3" s="40"/>
      <c r="PWT3" s="40"/>
      <c r="PWU3" s="40"/>
      <c r="PWV3" s="40"/>
      <c r="PWW3" s="40"/>
      <c r="PWX3" s="40"/>
      <c r="PWY3" s="40"/>
      <c r="PWZ3" s="40"/>
      <c r="PXA3" s="40"/>
      <c r="PXB3" s="40"/>
      <c r="PXC3" s="40"/>
      <c r="PXD3" s="40"/>
      <c r="PXE3" s="40"/>
      <c r="PXF3" s="40"/>
      <c r="PXG3" s="40"/>
      <c r="PXH3" s="40"/>
      <c r="PXI3" s="40"/>
      <c r="PXJ3" s="40"/>
      <c r="PXK3" s="40"/>
      <c r="PXL3" s="40"/>
      <c r="PXM3" s="40"/>
      <c r="PXN3" s="40"/>
      <c r="PXO3" s="40"/>
      <c r="PXP3" s="40"/>
      <c r="PXQ3" s="40"/>
      <c r="PXR3" s="40"/>
      <c r="PXS3" s="40"/>
      <c r="PXT3" s="40"/>
      <c r="PXU3" s="40"/>
      <c r="PXV3" s="40"/>
      <c r="PXW3" s="40"/>
      <c r="PXX3" s="40"/>
      <c r="PXY3" s="40"/>
      <c r="PXZ3" s="40"/>
      <c r="PYA3" s="40"/>
      <c r="PYB3" s="40"/>
      <c r="PYC3" s="40"/>
      <c r="PYD3" s="40"/>
      <c r="PYE3" s="40"/>
      <c r="PYF3" s="40"/>
      <c r="PYG3" s="40"/>
      <c r="PYH3" s="40"/>
      <c r="PYI3" s="40"/>
      <c r="PYJ3" s="40"/>
      <c r="PYK3" s="40"/>
      <c r="PYL3" s="40"/>
      <c r="PYM3" s="40"/>
      <c r="PYN3" s="40"/>
      <c r="PYO3" s="40"/>
      <c r="PYP3" s="40"/>
      <c r="PYQ3" s="40"/>
      <c r="PYR3" s="40"/>
      <c r="PYS3" s="40"/>
      <c r="PYT3" s="40"/>
      <c r="PYU3" s="40"/>
      <c r="PYV3" s="40"/>
      <c r="PYW3" s="40"/>
      <c r="PYX3" s="40"/>
      <c r="PYY3" s="40"/>
      <c r="PYZ3" s="40"/>
      <c r="PZA3" s="40"/>
      <c r="PZB3" s="40"/>
      <c r="PZC3" s="40"/>
      <c r="PZD3" s="40"/>
      <c r="PZE3" s="40"/>
      <c r="PZF3" s="40"/>
      <c r="PZG3" s="40"/>
      <c r="PZH3" s="40"/>
      <c r="PZI3" s="40"/>
      <c r="PZJ3" s="40"/>
      <c r="PZK3" s="40"/>
      <c r="PZL3" s="40"/>
      <c r="PZM3" s="40"/>
      <c r="PZN3" s="40"/>
      <c r="PZO3" s="40"/>
      <c r="PZP3" s="40"/>
      <c r="PZQ3" s="40"/>
      <c r="PZR3" s="40"/>
      <c r="PZS3" s="40"/>
      <c r="PZT3" s="40"/>
      <c r="PZU3" s="40"/>
      <c r="PZV3" s="40"/>
      <c r="PZW3" s="40"/>
      <c r="PZX3" s="40"/>
      <c r="PZY3" s="40"/>
      <c r="PZZ3" s="40"/>
      <c r="QAA3" s="40"/>
      <c r="QAB3" s="40"/>
      <c r="QAC3" s="40"/>
      <c r="QAD3" s="40"/>
      <c r="QAE3" s="40"/>
      <c r="QAF3" s="40"/>
      <c r="QAG3" s="40"/>
      <c r="QAH3" s="40"/>
      <c r="QAI3" s="40"/>
      <c r="QAJ3" s="40"/>
      <c r="QAK3" s="40"/>
      <c r="QAL3" s="40"/>
      <c r="QAM3" s="40"/>
      <c r="QAN3" s="40"/>
      <c r="QAO3" s="40"/>
      <c r="QAP3" s="40"/>
      <c r="QAQ3" s="40"/>
      <c r="QAR3" s="40"/>
      <c r="QAS3" s="40"/>
      <c r="QAT3" s="40"/>
      <c r="QAU3" s="40"/>
      <c r="QAV3" s="40"/>
      <c r="QAW3" s="40"/>
      <c r="QAX3" s="40"/>
      <c r="QAY3" s="40"/>
      <c r="QAZ3" s="40"/>
      <c r="QBA3" s="40"/>
      <c r="QBB3" s="40"/>
      <c r="QBC3" s="40"/>
      <c r="QBD3" s="40"/>
      <c r="QBE3" s="40"/>
      <c r="QBF3" s="40"/>
      <c r="QBG3" s="40"/>
      <c r="QBH3" s="40"/>
      <c r="QBI3" s="40"/>
      <c r="QBJ3" s="40"/>
      <c r="QBK3" s="40"/>
      <c r="QBL3" s="40"/>
      <c r="QBM3" s="40"/>
      <c r="QBN3" s="40"/>
      <c r="QBO3" s="40"/>
      <c r="QBP3" s="40"/>
      <c r="QBQ3" s="40"/>
      <c r="QBR3" s="40"/>
      <c r="QBS3" s="40"/>
      <c r="QBT3" s="40"/>
      <c r="QBU3" s="40"/>
      <c r="QBV3" s="40"/>
      <c r="QBW3" s="40"/>
      <c r="QBX3" s="40"/>
      <c r="QBY3" s="40"/>
      <c r="QBZ3" s="40"/>
      <c r="QCA3" s="40"/>
      <c r="QCB3" s="40"/>
      <c r="QCC3" s="40"/>
      <c r="QCD3" s="40"/>
      <c r="QCE3" s="40"/>
      <c r="QCF3" s="40"/>
      <c r="QCG3" s="40"/>
      <c r="QCH3" s="40"/>
      <c r="QCI3" s="40"/>
      <c r="QCJ3" s="40"/>
      <c r="QCK3" s="40"/>
      <c r="QCL3" s="40"/>
      <c r="QCM3" s="40"/>
      <c r="QCN3" s="40"/>
      <c r="QCO3" s="40"/>
      <c r="QCP3" s="40"/>
      <c r="QCQ3" s="40"/>
      <c r="QCR3" s="40"/>
      <c r="QCS3" s="40"/>
      <c r="QCT3" s="40"/>
      <c r="QCU3" s="40"/>
      <c r="QCV3" s="40"/>
      <c r="QCW3" s="40"/>
      <c r="QCX3" s="40"/>
      <c r="QCY3" s="40"/>
      <c r="QCZ3" s="40"/>
      <c r="QDA3" s="40"/>
      <c r="QDB3" s="40"/>
      <c r="QDC3" s="40"/>
      <c r="QDD3" s="40"/>
      <c r="QDE3" s="40"/>
      <c r="QDF3" s="40"/>
      <c r="QDG3" s="40"/>
      <c r="QDH3" s="40"/>
      <c r="QDI3" s="40"/>
      <c r="QDJ3" s="40"/>
      <c r="QDK3" s="40"/>
      <c r="QDL3" s="40"/>
      <c r="QDM3" s="40"/>
      <c r="QDN3" s="40"/>
      <c r="QDO3" s="40"/>
      <c r="QDP3" s="40"/>
      <c r="QDQ3" s="40"/>
      <c r="QDR3" s="40"/>
      <c r="QDS3" s="40"/>
      <c r="QDT3" s="40"/>
      <c r="QDU3" s="40"/>
      <c r="QDV3" s="40"/>
      <c r="QDW3" s="40"/>
      <c r="QDX3" s="40"/>
      <c r="QDY3" s="40"/>
      <c r="QDZ3" s="40"/>
      <c r="QEA3" s="40"/>
      <c r="QEB3" s="40"/>
      <c r="QEC3" s="40"/>
      <c r="QED3" s="40"/>
      <c r="QEE3" s="40"/>
      <c r="QEF3" s="40"/>
      <c r="QEG3" s="40"/>
      <c r="QEH3" s="40"/>
      <c r="QEI3" s="40"/>
      <c r="QEJ3" s="40"/>
      <c r="QEK3" s="40"/>
      <c r="QEL3" s="40"/>
      <c r="QEM3" s="40"/>
      <c r="QEN3" s="40"/>
      <c r="QEO3" s="40"/>
      <c r="QEP3" s="40"/>
      <c r="QEQ3" s="40"/>
      <c r="QER3" s="40"/>
      <c r="QES3" s="40"/>
      <c r="QET3" s="40"/>
      <c r="QEU3" s="40"/>
      <c r="QEV3" s="40"/>
      <c r="QEW3" s="40"/>
      <c r="QEX3" s="40"/>
      <c r="QEY3" s="40"/>
      <c r="QEZ3" s="40"/>
      <c r="QFA3" s="40"/>
      <c r="QFB3" s="40"/>
      <c r="QFC3" s="40"/>
      <c r="QFD3" s="40"/>
      <c r="QFE3" s="40"/>
      <c r="QFF3" s="40"/>
      <c r="QFG3" s="40"/>
      <c r="QFH3" s="40"/>
      <c r="QFI3" s="40"/>
      <c r="QFJ3" s="40"/>
      <c r="QFK3" s="40"/>
      <c r="QFL3" s="40"/>
      <c r="QFM3" s="40"/>
      <c r="QFN3" s="40"/>
      <c r="QFO3" s="40"/>
      <c r="QFP3" s="40"/>
      <c r="QFQ3" s="40"/>
      <c r="QFR3" s="40"/>
      <c r="QFS3" s="40"/>
      <c r="QFT3" s="40"/>
      <c r="QFU3" s="40"/>
      <c r="QFV3" s="40"/>
      <c r="QFW3" s="40"/>
      <c r="QFX3" s="40"/>
      <c r="QFY3" s="40"/>
      <c r="QFZ3" s="40"/>
      <c r="QGA3" s="40"/>
      <c r="QGB3" s="40"/>
      <c r="QGC3" s="40"/>
      <c r="QGD3" s="40"/>
      <c r="QGE3" s="40"/>
      <c r="QGF3" s="40"/>
      <c r="QGG3" s="40"/>
      <c r="QGH3" s="40"/>
      <c r="QGI3" s="40"/>
      <c r="QGJ3" s="40"/>
      <c r="QGK3" s="40"/>
      <c r="QGL3" s="40"/>
      <c r="QGM3" s="40"/>
      <c r="QGN3" s="40"/>
      <c r="QGO3" s="40"/>
      <c r="QGP3" s="40"/>
      <c r="QGQ3" s="40"/>
      <c r="QGR3" s="40"/>
      <c r="QGS3" s="40"/>
      <c r="QGT3" s="40"/>
      <c r="QGU3" s="40"/>
      <c r="QGV3" s="40"/>
      <c r="QGW3" s="40"/>
      <c r="QGX3" s="40"/>
      <c r="QGY3" s="40"/>
      <c r="QGZ3" s="40"/>
      <c r="QHA3" s="40"/>
      <c r="QHB3" s="40"/>
      <c r="QHC3" s="40"/>
      <c r="QHD3" s="40"/>
      <c r="QHE3" s="40"/>
      <c r="QHF3" s="40"/>
      <c r="QHG3" s="40"/>
      <c r="QHH3" s="40"/>
      <c r="QHI3" s="40"/>
      <c r="QHJ3" s="40"/>
      <c r="QHK3" s="40"/>
      <c r="QHL3" s="40"/>
      <c r="QHM3" s="40"/>
      <c r="QHN3" s="40"/>
      <c r="QHO3" s="40"/>
      <c r="QHP3" s="40"/>
      <c r="QHQ3" s="40"/>
      <c r="QHR3" s="40"/>
      <c r="QHS3" s="40"/>
      <c r="QHT3" s="40"/>
      <c r="QHU3" s="40"/>
      <c r="QHV3" s="40"/>
      <c r="QHW3" s="40"/>
      <c r="QHX3" s="40"/>
      <c r="QHY3" s="40"/>
      <c r="QHZ3" s="40"/>
      <c r="QIA3" s="40"/>
      <c r="QIB3" s="40"/>
      <c r="QIC3" s="40"/>
      <c r="QID3" s="40"/>
      <c r="QIE3" s="40"/>
      <c r="QIF3" s="40"/>
      <c r="QIG3" s="40"/>
      <c r="QIH3" s="40"/>
      <c r="QII3" s="40"/>
      <c r="QIJ3" s="40"/>
      <c r="QIK3" s="40"/>
      <c r="QIL3" s="40"/>
      <c r="QIM3" s="40"/>
      <c r="QIN3" s="40"/>
      <c r="QIO3" s="40"/>
      <c r="QIP3" s="40"/>
      <c r="QIQ3" s="40"/>
      <c r="QIR3" s="40"/>
      <c r="QIS3" s="40"/>
      <c r="QIT3" s="40"/>
      <c r="QIU3" s="40"/>
      <c r="QIV3" s="40"/>
      <c r="QIW3" s="40"/>
      <c r="QIX3" s="40"/>
      <c r="QIY3" s="40"/>
      <c r="QIZ3" s="40"/>
      <c r="QJA3" s="40"/>
      <c r="QJB3" s="40"/>
      <c r="QJC3" s="40"/>
      <c r="QJD3" s="40"/>
      <c r="QJE3" s="40"/>
      <c r="QJF3" s="40"/>
      <c r="QJG3" s="40"/>
      <c r="QJH3" s="40"/>
      <c r="QJI3" s="40"/>
      <c r="QJJ3" s="40"/>
      <c r="QJK3" s="40"/>
      <c r="QJL3" s="40"/>
      <c r="QJM3" s="40"/>
      <c r="QJN3" s="40"/>
      <c r="QJO3" s="40"/>
      <c r="QJP3" s="40"/>
      <c r="QJQ3" s="40"/>
      <c r="QJR3" s="40"/>
      <c r="QJS3" s="40"/>
      <c r="QJT3" s="40"/>
      <c r="QJU3" s="40"/>
      <c r="QJV3" s="40"/>
      <c r="QJW3" s="40"/>
      <c r="QJX3" s="40"/>
      <c r="QJY3" s="40"/>
      <c r="QJZ3" s="40"/>
      <c r="QKA3" s="40"/>
      <c r="QKB3" s="40"/>
      <c r="QKC3" s="40"/>
      <c r="QKD3" s="40"/>
      <c r="QKE3" s="40"/>
      <c r="QKF3" s="40"/>
      <c r="QKG3" s="40"/>
      <c r="QKH3" s="40"/>
      <c r="QKI3" s="40"/>
      <c r="QKJ3" s="40"/>
      <c r="QKK3" s="40"/>
      <c r="QKL3" s="40"/>
      <c r="QKM3" s="40"/>
      <c r="QKN3" s="40"/>
      <c r="QKO3" s="40"/>
      <c r="QKP3" s="40"/>
      <c r="QKQ3" s="40"/>
      <c r="QKR3" s="40"/>
      <c r="QKS3" s="40"/>
      <c r="QKT3" s="40"/>
      <c r="QKU3" s="40"/>
      <c r="QKV3" s="40"/>
      <c r="QKW3" s="40"/>
      <c r="QKX3" s="40"/>
      <c r="QKY3" s="40"/>
      <c r="QKZ3" s="40"/>
      <c r="QLA3" s="40"/>
      <c r="QLB3" s="40"/>
      <c r="QLC3" s="40"/>
      <c r="QLD3" s="40"/>
      <c r="QLE3" s="40"/>
      <c r="QLF3" s="40"/>
      <c r="QLG3" s="40"/>
      <c r="QLH3" s="40"/>
      <c r="QLI3" s="40"/>
      <c r="QLJ3" s="40"/>
      <c r="QLK3" s="40"/>
      <c r="QLL3" s="40"/>
      <c r="QLM3" s="40"/>
      <c r="QLN3" s="40"/>
      <c r="QLO3" s="40"/>
      <c r="QLP3" s="40"/>
      <c r="QLQ3" s="40"/>
      <c r="QLR3" s="40"/>
      <c r="QLS3" s="40"/>
      <c r="QLT3" s="40"/>
      <c r="QLU3" s="40"/>
      <c r="QLV3" s="40"/>
      <c r="QLW3" s="40"/>
      <c r="QLX3" s="40"/>
      <c r="QLY3" s="40"/>
      <c r="QLZ3" s="40"/>
      <c r="QMA3" s="40"/>
      <c r="QMB3" s="40"/>
      <c r="QMC3" s="40"/>
      <c r="QMD3" s="40"/>
      <c r="QME3" s="40"/>
      <c r="QMF3" s="40"/>
      <c r="QMG3" s="40"/>
      <c r="QMH3" s="40"/>
      <c r="QMI3" s="40"/>
      <c r="QMJ3" s="40"/>
      <c r="QMK3" s="40"/>
      <c r="QML3" s="40"/>
      <c r="QMM3" s="40"/>
      <c r="QMN3" s="40"/>
      <c r="QMO3" s="40"/>
      <c r="QMP3" s="40"/>
      <c r="QMQ3" s="40"/>
      <c r="QMR3" s="40"/>
      <c r="QMS3" s="40"/>
      <c r="QMT3" s="40"/>
      <c r="QMU3" s="40"/>
      <c r="QMV3" s="40"/>
      <c r="QMW3" s="40"/>
      <c r="QMX3" s="40"/>
      <c r="QMY3" s="40"/>
      <c r="QMZ3" s="40"/>
      <c r="QNA3" s="40"/>
      <c r="QNB3" s="40"/>
      <c r="QNC3" s="40"/>
      <c r="QND3" s="40"/>
      <c r="QNE3" s="40"/>
      <c r="QNF3" s="40"/>
      <c r="QNG3" s="40"/>
      <c r="QNH3" s="40"/>
      <c r="QNI3" s="40"/>
      <c r="QNJ3" s="40"/>
      <c r="QNK3" s="40"/>
      <c r="QNL3" s="40"/>
      <c r="QNM3" s="40"/>
      <c r="QNN3" s="40"/>
      <c r="QNO3" s="40"/>
      <c r="QNP3" s="40"/>
      <c r="QNQ3" s="40"/>
      <c r="QNR3" s="40"/>
      <c r="QNS3" s="40"/>
      <c r="QNT3" s="40"/>
      <c r="QNU3" s="40"/>
      <c r="QNV3" s="40"/>
      <c r="QNW3" s="40"/>
      <c r="QNX3" s="40"/>
      <c r="QNY3" s="40"/>
      <c r="QNZ3" s="40"/>
      <c r="QOA3" s="40"/>
      <c r="QOB3" s="40"/>
      <c r="QOC3" s="40"/>
      <c r="QOD3" s="40"/>
      <c r="QOE3" s="40"/>
      <c r="QOF3" s="40"/>
      <c r="QOG3" s="40"/>
      <c r="QOH3" s="40"/>
      <c r="QOI3" s="40"/>
      <c r="QOJ3" s="40"/>
      <c r="QOK3" s="40"/>
      <c r="QOL3" s="40"/>
      <c r="QOM3" s="40"/>
      <c r="QON3" s="40"/>
      <c r="QOO3" s="40"/>
      <c r="QOP3" s="40"/>
      <c r="QOQ3" s="40"/>
      <c r="QOR3" s="40"/>
      <c r="QOS3" s="40"/>
      <c r="QOT3" s="40"/>
      <c r="QOU3" s="40"/>
      <c r="QOV3" s="40"/>
      <c r="QOW3" s="40"/>
      <c r="QOX3" s="40"/>
      <c r="QOY3" s="40"/>
      <c r="QOZ3" s="40"/>
      <c r="QPA3" s="40"/>
      <c r="QPB3" s="40"/>
      <c r="QPC3" s="40"/>
      <c r="QPD3" s="40"/>
      <c r="QPE3" s="40"/>
      <c r="QPF3" s="40"/>
      <c r="QPG3" s="40"/>
      <c r="QPH3" s="40"/>
      <c r="QPI3" s="40"/>
      <c r="QPJ3" s="40"/>
      <c r="QPK3" s="40"/>
      <c r="QPL3" s="40"/>
      <c r="QPM3" s="40"/>
      <c r="QPN3" s="40"/>
      <c r="QPO3" s="40"/>
      <c r="QPP3" s="40"/>
      <c r="QPQ3" s="40"/>
      <c r="QPR3" s="40"/>
      <c r="QPS3" s="40"/>
      <c r="QPT3" s="40"/>
      <c r="QPU3" s="40"/>
      <c r="QPV3" s="40"/>
      <c r="QPW3" s="40"/>
      <c r="QPX3" s="40"/>
      <c r="QPY3" s="40"/>
      <c r="QPZ3" s="40"/>
      <c r="QQA3" s="40"/>
      <c r="QQB3" s="40"/>
      <c r="QQC3" s="40"/>
      <c r="QQD3" s="40"/>
      <c r="QQE3" s="40"/>
      <c r="QQF3" s="40"/>
      <c r="QQG3" s="40"/>
      <c r="QQH3" s="40"/>
      <c r="QQI3" s="40"/>
      <c r="QQJ3" s="40"/>
      <c r="QQK3" s="40"/>
      <c r="QQL3" s="40"/>
      <c r="QQM3" s="40"/>
      <c r="QQN3" s="40"/>
      <c r="QQO3" s="40"/>
      <c r="QQP3" s="40"/>
      <c r="QQQ3" s="40"/>
      <c r="QQR3" s="40"/>
      <c r="QQS3" s="40"/>
      <c r="QQT3" s="40"/>
      <c r="QQU3" s="40"/>
      <c r="QQV3" s="40"/>
      <c r="QQW3" s="40"/>
      <c r="QQX3" s="40"/>
      <c r="QQY3" s="40"/>
      <c r="QQZ3" s="40"/>
      <c r="QRA3" s="40"/>
      <c r="QRB3" s="40"/>
      <c r="QRC3" s="40"/>
      <c r="QRD3" s="40"/>
      <c r="QRE3" s="40"/>
      <c r="QRF3" s="40"/>
      <c r="QRG3" s="40"/>
      <c r="QRH3" s="40"/>
      <c r="QRI3" s="40"/>
      <c r="QRJ3" s="40"/>
      <c r="QRK3" s="40"/>
      <c r="QRL3" s="40"/>
      <c r="QRM3" s="40"/>
      <c r="QRN3" s="40"/>
      <c r="QRO3" s="40"/>
      <c r="QRP3" s="40"/>
      <c r="QRQ3" s="40"/>
      <c r="QRR3" s="40"/>
      <c r="QRS3" s="40"/>
      <c r="QRT3" s="40"/>
      <c r="QRU3" s="40"/>
      <c r="QRV3" s="40"/>
      <c r="QRW3" s="40"/>
      <c r="QRX3" s="40"/>
      <c r="QRY3" s="40"/>
      <c r="QRZ3" s="40"/>
      <c r="QSA3" s="40"/>
      <c r="QSB3" s="40"/>
      <c r="QSC3" s="40"/>
      <c r="QSD3" s="40"/>
      <c r="QSE3" s="40"/>
      <c r="QSF3" s="40"/>
      <c r="QSG3" s="40"/>
      <c r="QSH3" s="40"/>
      <c r="QSI3" s="40"/>
      <c r="QSJ3" s="40"/>
      <c r="QSK3" s="40"/>
      <c r="QSL3" s="40"/>
      <c r="QSM3" s="40"/>
      <c r="QSN3" s="40"/>
      <c r="QSO3" s="40"/>
      <c r="QSP3" s="40"/>
      <c r="QSQ3" s="40"/>
      <c r="QSR3" s="40"/>
      <c r="QSS3" s="40"/>
      <c r="QST3" s="40"/>
      <c r="QSU3" s="40"/>
      <c r="QSV3" s="40"/>
      <c r="QSW3" s="40"/>
      <c r="QSX3" s="40"/>
      <c r="QSY3" s="40"/>
      <c r="QSZ3" s="40"/>
      <c r="QTA3" s="40"/>
      <c r="QTB3" s="40"/>
      <c r="QTC3" s="40"/>
      <c r="QTD3" s="40"/>
      <c r="QTE3" s="40"/>
      <c r="QTF3" s="40"/>
      <c r="QTG3" s="40"/>
      <c r="QTH3" s="40"/>
      <c r="QTI3" s="40"/>
      <c r="QTJ3" s="40"/>
      <c r="QTK3" s="40"/>
      <c r="QTL3" s="40"/>
      <c r="QTM3" s="40"/>
      <c r="QTN3" s="40"/>
      <c r="QTO3" s="40"/>
      <c r="QTP3" s="40"/>
      <c r="QTQ3" s="40"/>
      <c r="QTR3" s="40"/>
      <c r="QTS3" s="40"/>
      <c r="QTT3" s="40"/>
      <c r="QTU3" s="40"/>
      <c r="QTV3" s="40"/>
      <c r="QTW3" s="40"/>
      <c r="QTX3" s="40"/>
      <c r="QTY3" s="40"/>
      <c r="QTZ3" s="40"/>
      <c r="QUA3" s="40"/>
      <c r="QUB3" s="40"/>
      <c r="QUC3" s="40"/>
      <c r="QUD3" s="40"/>
      <c r="QUE3" s="40"/>
      <c r="QUF3" s="40"/>
      <c r="QUG3" s="40"/>
      <c r="QUH3" s="40"/>
      <c r="QUI3" s="40"/>
      <c r="QUJ3" s="40"/>
      <c r="QUK3" s="40"/>
      <c r="QUL3" s="40"/>
      <c r="QUM3" s="40"/>
      <c r="QUN3" s="40"/>
      <c r="QUO3" s="40"/>
      <c r="QUP3" s="40"/>
      <c r="QUQ3" s="40"/>
      <c r="QUR3" s="40"/>
      <c r="QUS3" s="40"/>
      <c r="QUT3" s="40"/>
      <c r="QUU3" s="40"/>
      <c r="QUV3" s="40"/>
      <c r="QUW3" s="40"/>
      <c r="QUX3" s="40"/>
      <c r="QUY3" s="40"/>
      <c r="QUZ3" s="40"/>
      <c r="QVA3" s="40"/>
      <c r="QVB3" s="40"/>
      <c r="QVC3" s="40"/>
      <c r="QVD3" s="40"/>
      <c r="QVE3" s="40"/>
      <c r="QVF3" s="40"/>
      <c r="QVG3" s="40"/>
      <c r="QVH3" s="40"/>
      <c r="QVI3" s="40"/>
      <c r="QVJ3" s="40"/>
      <c r="QVK3" s="40"/>
      <c r="QVL3" s="40"/>
      <c r="QVM3" s="40"/>
      <c r="QVN3" s="40"/>
      <c r="QVO3" s="40"/>
      <c r="QVP3" s="40"/>
      <c r="QVQ3" s="40"/>
      <c r="QVR3" s="40"/>
      <c r="QVS3" s="40"/>
      <c r="QVT3" s="40"/>
      <c r="QVU3" s="40"/>
      <c r="QVV3" s="40"/>
      <c r="QVW3" s="40"/>
      <c r="QVX3" s="40"/>
      <c r="QVY3" s="40"/>
      <c r="QVZ3" s="40"/>
      <c r="QWA3" s="40"/>
      <c r="QWB3" s="40"/>
      <c r="QWC3" s="40"/>
      <c r="QWD3" s="40"/>
      <c r="QWE3" s="40"/>
      <c r="QWF3" s="40"/>
      <c r="QWG3" s="40"/>
      <c r="QWH3" s="40"/>
      <c r="QWI3" s="40"/>
      <c r="QWJ3" s="40"/>
      <c r="QWK3" s="40"/>
      <c r="QWL3" s="40"/>
      <c r="QWM3" s="40"/>
      <c r="QWN3" s="40"/>
      <c r="QWO3" s="40"/>
      <c r="QWP3" s="40"/>
      <c r="QWQ3" s="40"/>
      <c r="QWR3" s="40"/>
      <c r="QWS3" s="40"/>
      <c r="QWT3" s="40"/>
      <c r="QWU3" s="40"/>
      <c r="QWV3" s="40"/>
      <c r="QWW3" s="40"/>
      <c r="QWX3" s="40"/>
      <c r="QWY3" s="40"/>
      <c r="QWZ3" s="40"/>
      <c r="QXA3" s="40"/>
      <c r="QXB3" s="40"/>
      <c r="QXC3" s="40"/>
      <c r="QXD3" s="40"/>
      <c r="QXE3" s="40"/>
      <c r="QXF3" s="40"/>
      <c r="QXG3" s="40"/>
      <c r="QXH3" s="40"/>
      <c r="QXI3" s="40"/>
      <c r="QXJ3" s="40"/>
      <c r="QXK3" s="40"/>
      <c r="QXL3" s="40"/>
      <c r="QXM3" s="40"/>
      <c r="QXN3" s="40"/>
      <c r="QXO3" s="40"/>
      <c r="QXP3" s="40"/>
      <c r="QXQ3" s="40"/>
      <c r="QXR3" s="40"/>
      <c r="QXS3" s="40"/>
      <c r="QXT3" s="40"/>
      <c r="QXU3" s="40"/>
      <c r="QXV3" s="40"/>
      <c r="QXW3" s="40"/>
      <c r="QXX3" s="40"/>
      <c r="QXY3" s="40"/>
      <c r="QXZ3" s="40"/>
      <c r="QYA3" s="40"/>
      <c r="QYB3" s="40"/>
      <c r="QYC3" s="40"/>
      <c r="QYD3" s="40"/>
      <c r="QYE3" s="40"/>
      <c r="QYF3" s="40"/>
      <c r="QYG3" s="40"/>
      <c r="QYH3" s="40"/>
      <c r="QYI3" s="40"/>
      <c r="QYJ3" s="40"/>
      <c r="QYK3" s="40"/>
      <c r="QYL3" s="40"/>
      <c r="QYM3" s="40"/>
      <c r="QYN3" s="40"/>
      <c r="QYO3" s="40"/>
      <c r="QYP3" s="40"/>
      <c r="QYQ3" s="40"/>
      <c r="QYR3" s="40"/>
      <c r="QYS3" s="40"/>
      <c r="QYT3" s="40"/>
      <c r="QYU3" s="40"/>
      <c r="QYV3" s="40"/>
      <c r="QYW3" s="40"/>
      <c r="QYX3" s="40"/>
      <c r="QYY3" s="40"/>
      <c r="QYZ3" s="40"/>
      <c r="QZA3" s="40"/>
      <c r="QZB3" s="40"/>
      <c r="QZC3" s="40"/>
      <c r="QZD3" s="40"/>
      <c r="QZE3" s="40"/>
      <c r="QZF3" s="40"/>
      <c r="QZG3" s="40"/>
      <c r="QZH3" s="40"/>
      <c r="QZI3" s="40"/>
      <c r="QZJ3" s="40"/>
      <c r="QZK3" s="40"/>
      <c r="QZL3" s="40"/>
      <c r="QZM3" s="40"/>
      <c r="QZN3" s="40"/>
      <c r="QZO3" s="40"/>
      <c r="QZP3" s="40"/>
      <c r="QZQ3" s="40"/>
      <c r="QZR3" s="40"/>
      <c r="QZS3" s="40"/>
      <c r="QZT3" s="40"/>
      <c r="QZU3" s="40"/>
      <c r="QZV3" s="40"/>
      <c r="QZW3" s="40"/>
      <c r="QZX3" s="40"/>
      <c r="QZY3" s="40"/>
      <c r="QZZ3" s="40"/>
      <c r="RAA3" s="40"/>
      <c r="RAB3" s="40"/>
      <c r="RAC3" s="40"/>
      <c r="RAD3" s="40"/>
      <c r="RAE3" s="40"/>
      <c r="RAF3" s="40"/>
      <c r="RAG3" s="40"/>
      <c r="RAH3" s="40"/>
      <c r="RAI3" s="40"/>
      <c r="RAJ3" s="40"/>
      <c r="RAK3" s="40"/>
      <c r="RAL3" s="40"/>
      <c r="RAM3" s="40"/>
      <c r="RAN3" s="40"/>
      <c r="RAO3" s="40"/>
      <c r="RAP3" s="40"/>
      <c r="RAQ3" s="40"/>
      <c r="RAR3" s="40"/>
      <c r="RAS3" s="40"/>
      <c r="RAT3" s="40"/>
      <c r="RAU3" s="40"/>
      <c r="RAV3" s="40"/>
      <c r="RAW3" s="40"/>
      <c r="RAX3" s="40"/>
      <c r="RAY3" s="40"/>
      <c r="RAZ3" s="40"/>
      <c r="RBA3" s="40"/>
      <c r="RBB3" s="40"/>
      <c r="RBC3" s="40"/>
      <c r="RBD3" s="40"/>
      <c r="RBE3" s="40"/>
      <c r="RBF3" s="40"/>
      <c r="RBG3" s="40"/>
      <c r="RBH3" s="40"/>
      <c r="RBI3" s="40"/>
      <c r="RBJ3" s="40"/>
      <c r="RBK3" s="40"/>
      <c r="RBL3" s="40"/>
      <c r="RBM3" s="40"/>
      <c r="RBN3" s="40"/>
      <c r="RBO3" s="40"/>
      <c r="RBP3" s="40"/>
      <c r="RBQ3" s="40"/>
      <c r="RBR3" s="40"/>
      <c r="RBS3" s="40"/>
      <c r="RBT3" s="40"/>
      <c r="RBU3" s="40"/>
      <c r="RBV3" s="40"/>
      <c r="RBW3" s="40"/>
      <c r="RBX3" s="40"/>
      <c r="RBY3" s="40"/>
      <c r="RBZ3" s="40"/>
      <c r="RCA3" s="40"/>
      <c r="RCB3" s="40"/>
      <c r="RCC3" s="40"/>
      <c r="RCD3" s="40"/>
      <c r="RCE3" s="40"/>
      <c r="RCF3" s="40"/>
      <c r="RCG3" s="40"/>
      <c r="RCH3" s="40"/>
      <c r="RCI3" s="40"/>
      <c r="RCJ3" s="40"/>
      <c r="RCK3" s="40"/>
      <c r="RCL3" s="40"/>
      <c r="RCM3" s="40"/>
      <c r="RCN3" s="40"/>
      <c r="RCO3" s="40"/>
      <c r="RCP3" s="40"/>
      <c r="RCQ3" s="40"/>
      <c r="RCR3" s="40"/>
      <c r="RCS3" s="40"/>
      <c r="RCT3" s="40"/>
      <c r="RCU3" s="40"/>
      <c r="RCV3" s="40"/>
      <c r="RCW3" s="40"/>
      <c r="RCX3" s="40"/>
      <c r="RCY3" s="40"/>
      <c r="RCZ3" s="40"/>
      <c r="RDA3" s="40"/>
      <c r="RDB3" s="40"/>
      <c r="RDC3" s="40"/>
      <c r="RDD3" s="40"/>
      <c r="RDE3" s="40"/>
      <c r="RDF3" s="40"/>
      <c r="RDG3" s="40"/>
      <c r="RDH3" s="40"/>
      <c r="RDI3" s="40"/>
      <c r="RDJ3" s="40"/>
      <c r="RDK3" s="40"/>
      <c r="RDL3" s="40"/>
      <c r="RDM3" s="40"/>
      <c r="RDN3" s="40"/>
      <c r="RDO3" s="40"/>
      <c r="RDP3" s="40"/>
      <c r="RDQ3" s="40"/>
      <c r="RDR3" s="40"/>
      <c r="RDS3" s="40"/>
      <c r="RDT3" s="40"/>
      <c r="RDU3" s="40"/>
      <c r="RDV3" s="40"/>
      <c r="RDW3" s="40"/>
      <c r="RDX3" s="40"/>
      <c r="RDY3" s="40"/>
      <c r="RDZ3" s="40"/>
      <c r="REA3" s="40"/>
      <c r="REB3" s="40"/>
      <c r="REC3" s="40"/>
      <c r="RED3" s="40"/>
      <c r="REE3" s="40"/>
      <c r="REF3" s="40"/>
      <c r="REG3" s="40"/>
      <c r="REH3" s="40"/>
      <c r="REI3" s="40"/>
      <c r="REJ3" s="40"/>
      <c r="REK3" s="40"/>
      <c r="REL3" s="40"/>
      <c r="REM3" s="40"/>
      <c r="REN3" s="40"/>
      <c r="REO3" s="40"/>
      <c r="REP3" s="40"/>
      <c r="REQ3" s="40"/>
      <c r="RER3" s="40"/>
      <c r="RES3" s="40"/>
      <c r="RET3" s="40"/>
      <c r="REU3" s="40"/>
      <c r="REV3" s="40"/>
      <c r="REW3" s="40"/>
      <c r="REX3" s="40"/>
      <c r="REY3" s="40"/>
      <c r="REZ3" s="40"/>
      <c r="RFA3" s="40"/>
      <c r="RFB3" s="40"/>
      <c r="RFC3" s="40"/>
      <c r="RFD3" s="40"/>
      <c r="RFE3" s="40"/>
      <c r="RFF3" s="40"/>
      <c r="RFG3" s="40"/>
      <c r="RFH3" s="40"/>
      <c r="RFI3" s="40"/>
      <c r="RFJ3" s="40"/>
      <c r="RFK3" s="40"/>
      <c r="RFL3" s="40"/>
      <c r="RFM3" s="40"/>
      <c r="RFN3" s="40"/>
      <c r="RFO3" s="40"/>
      <c r="RFP3" s="40"/>
      <c r="RFQ3" s="40"/>
      <c r="RFR3" s="40"/>
      <c r="RFS3" s="40"/>
      <c r="RFT3" s="40"/>
      <c r="RFU3" s="40"/>
      <c r="RFV3" s="40"/>
      <c r="RFW3" s="40"/>
      <c r="RFX3" s="40"/>
      <c r="RFY3" s="40"/>
      <c r="RFZ3" s="40"/>
      <c r="RGA3" s="40"/>
      <c r="RGB3" s="40"/>
      <c r="RGC3" s="40"/>
      <c r="RGD3" s="40"/>
      <c r="RGE3" s="40"/>
      <c r="RGF3" s="40"/>
      <c r="RGG3" s="40"/>
      <c r="RGH3" s="40"/>
      <c r="RGI3" s="40"/>
      <c r="RGJ3" s="40"/>
      <c r="RGK3" s="40"/>
      <c r="RGL3" s="40"/>
      <c r="RGM3" s="40"/>
      <c r="RGN3" s="40"/>
      <c r="RGO3" s="40"/>
      <c r="RGP3" s="40"/>
      <c r="RGQ3" s="40"/>
      <c r="RGR3" s="40"/>
      <c r="RGS3" s="40"/>
      <c r="RGT3" s="40"/>
      <c r="RGU3" s="40"/>
      <c r="RGV3" s="40"/>
      <c r="RGW3" s="40"/>
      <c r="RGX3" s="40"/>
      <c r="RGY3" s="40"/>
      <c r="RGZ3" s="40"/>
      <c r="RHA3" s="40"/>
      <c r="RHB3" s="40"/>
      <c r="RHC3" s="40"/>
      <c r="RHD3" s="40"/>
      <c r="RHE3" s="40"/>
      <c r="RHF3" s="40"/>
      <c r="RHG3" s="40"/>
      <c r="RHH3" s="40"/>
      <c r="RHI3" s="40"/>
      <c r="RHJ3" s="40"/>
      <c r="RHK3" s="40"/>
      <c r="RHL3" s="40"/>
      <c r="RHM3" s="40"/>
      <c r="RHN3" s="40"/>
      <c r="RHO3" s="40"/>
      <c r="RHP3" s="40"/>
      <c r="RHQ3" s="40"/>
      <c r="RHR3" s="40"/>
      <c r="RHS3" s="40"/>
      <c r="RHT3" s="40"/>
      <c r="RHU3" s="40"/>
      <c r="RHV3" s="40"/>
      <c r="RHW3" s="40"/>
      <c r="RHX3" s="40"/>
      <c r="RHY3" s="40"/>
      <c r="RHZ3" s="40"/>
      <c r="RIA3" s="40"/>
      <c r="RIB3" s="40"/>
      <c r="RIC3" s="40"/>
      <c r="RID3" s="40"/>
      <c r="RIE3" s="40"/>
      <c r="RIF3" s="40"/>
      <c r="RIG3" s="40"/>
      <c r="RIH3" s="40"/>
      <c r="RII3" s="40"/>
      <c r="RIJ3" s="40"/>
      <c r="RIK3" s="40"/>
      <c r="RIL3" s="40"/>
      <c r="RIM3" s="40"/>
      <c r="RIN3" s="40"/>
      <c r="RIO3" s="40"/>
      <c r="RIP3" s="40"/>
      <c r="RIQ3" s="40"/>
      <c r="RIR3" s="40"/>
      <c r="RIS3" s="40"/>
      <c r="RIT3" s="40"/>
      <c r="RIU3" s="40"/>
      <c r="RIV3" s="40"/>
      <c r="RIW3" s="40"/>
      <c r="RIX3" s="40"/>
      <c r="RIY3" s="40"/>
      <c r="RIZ3" s="40"/>
      <c r="RJA3" s="40"/>
      <c r="RJB3" s="40"/>
      <c r="RJC3" s="40"/>
      <c r="RJD3" s="40"/>
      <c r="RJE3" s="40"/>
      <c r="RJF3" s="40"/>
      <c r="RJG3" s="40"/>
      <c r="RJH3" s="40"/>
      <c r="RJI3" s="40"/>
      <c r="RJJ3" s="40"/>
      <c r="RJK3" s="40"/>
      <c r="RJL3" s="40"/>
      <c r="RJM3" s="40"/>
      <c r="RJN3" s="40"/>
      <c r="RJO3" s="40"/>
      <c r="RJP3" s="40"/>
      <c r="RJQ3" s="40"/>
      <c r="RJR3" s="40"/>
      <c r="RJS3" s="40"/>
      <c r="RJT3" s="40"/>
      <c r="RJU3" s="40"/>
      <c r="RJV3" s="40"/>
      <c r="RJW3" s="40"/>
      <c r="RJX3" s="40"/>
      <c r="RJY3" s="40"/>
      <c r="RJZ3" s="40"/>
      <c r="RKA3" s="40"/>
      <c r="RKB3" s="40"/>
      <c r="RKC3" s="40"/>
      <c r="RKD3" s="40"/>
      <c r="RKE3" s="40"/>
      <c r="RKF3" s="40"/>
      <c r="RKG3" s="40"/>
      <c r="RKH3" s="40"/>
      <c r="RKI3" s="40"/>
      <c r="RKJ3" s="40"/>
      <c r="RKK3" s="40"/>
      <c r="RKL3" s="40"/>
      <c r="RKM3" s="40"/>
      <c r="RKN3" s="40"/>
      <c r="RKO3" s="40"/>
      <c r="RKP3" s="40"/>
      <c r="RKQ3" s="40"/>
      <c r="RKR3" s="40"/>
      <c r="RKS3" s="40"/>
      <c r="RKT3" s="40"/>
      <c r="RKU3" s="40"/>
      <c r="RKV3" s="40"/>
      <c r="RKW3" s="40"/>
      <c r="RKX3" s="40"/>
      <c r="RKY3" s="40"/>
      <c r="RKZ3" s="40"/>
      <c r="RLA3" s="40"/>
      <c r="RLB3" s="40"/>
      <c r="RLC3" s="40"/>
      <c r="RLD3" s="40"/>
      <c r="RLE3" s="40"/>
      <c r="RLF3" s="40"/>
      <c r="RLG3" s="40"/>
      <c r="RLH3" s="40"/>
      <c r="RLI3" s="40"/>
      <c r="RLJ3" s="40"/>
      <c r="RLK3" s="40"/>
      <c r="RLL3" s="40"/>
      <c r="RLM3" s="40"/>
      <c r="RLN3" s="40"/>
      <c r="RLO3" s="40"/>
      <c r="RLP3" s="40"/>
      <c r="RLQ3" s="40"/>
      <c r="RLR3" s="40"/>
      <c r="RLS3" s="40"/>
      <c r="RLT3" s="40"/>
      <c r="RLU3" s="40"/>
      <c r="RLV3" s="40"/>
      <c r="RLW3" s="40"/>
      <c r="RLX3" s="40"/>
      <c r="RLY3" s="40"/>
      <c r="RLZ3" s="40"/>
      <c r="RMA3" s="40"/>
      <c r="RMB3" s="40"/>
      <c r="RMC3" s="40"/>
      <c r="RMD3" s="40"/>
      <c r="RME3" s="40"/>
      <c r="RMF3" s="40"/>
      <c r="RMG3" s="40"/>
      <c r="RMH3" s="40"/>
      <c r="RMI3" s="40"/>
      <c r="RMJ3" s="40"/>
      <c r="RMK3" s="40"/>
      <c r="RML3" s="40"/>
      <c r="RMM3" s="40"/>
      <c r="RMN3" s="40"/>
      <c r="RMO3" s="40"/>
      <c r="RMP3" s="40"/>
      <c r="RMQ3" s="40"/>
      <c r="RMR3" s="40"/>
      <c r="RMS3" s="40"/>
      <c r="RMT3" s="40"/>
      <c r="RMU3" s="40"/>
      <c r="RMV3" s="40"/>
      <c r="RMW3" s="40"/>
      <c r="RMX3" s="40"/>
      <c r="RMY3" s="40"/>
      <c r="RMZ3" s="40"/>
      <c r="RNA3" s="40"/>
      <c r="RNB3" s="40"/>
      <c r="RNC3" s="40"/>
      <c r="RND3" s="40"/>
      <c r="RNE3" s="40"/>
      <c r="RNF3" s="40"/>
      <c r="RNG3" s="40"/>
      <c r="RNH3" s="40"/>
      <c r="RNI3" s="40"/>
      <c r="RNJ3" s="40"/>
      <c r="RNK3" s="40"/>
      <c r="RNL3" s="40"/>
      <c r="RNM3" s="40"/>
      <c r="RNN3" s="40"/>
      <c r="RNO3" s="40"/>
      <c r="RNP3" s="40"/>
      <c r="RNQ3" s="40"/>
      <c r="RNR3" s="40"/>
      <c r="RNS3" s="40"/>
      <c r="RNT3" s="40"/>
      <c r="RNU3" s="40"/>
      <c r="RNV3" s="40"/>
      <c r="RNW3" s="40"/>
      <c r="RNX3" s="40"/>
      <c r="RNY3" s="40"/>
      <c r="RNZ3" s="40"/>
      <c r="ROA3" s="40"/>
      <c r="ROB3" s="40"/>
      <c r="ROC3" s="40"/>
      <c r="ROD3" s="40"/>
      <c r="ROE3" s="40"/>
      <c r="ROF3" s="40"/>
      <c r="ROG3" s="40"/>
      <c r="ROH3" s="40"/>
      <c r="ROI3" s="40"/>
      <c r="ROJ3" s="40"/>
      <c r="ROK3" s="40"/>
      <c r="ROL3" s="40"/>
      <c r="ROM3" s="40"/>
      <c r="RON3" s="40"/>
      <c r="ROO3" s="40"/>
      <c r="ROP3" s="40"/>
      <c r="ROQ3" s="40"/>
      <c r="ROR3" s="40"/>
      <c r="ROS3" s="40"/>
      <c r="ROT3" s="40"/>
      <c r="ROU3" s="40"/>
      <c r="ROV3" s="40"/>
      <c r="ROW3" s="40"/>
      <c r="ROX3" s="40"/>
      <c r="ROY3" s="40"/>
      <c r="ROZ3" s="40"/>
      <c r="RPA3" s="40"/>
      <c r="RPB3" s="40"/>
      <c r="RPC3" s="40"/>
      <c r="RPD3" s="40"/>
      <c r="RPE3" s="40"/>
      <c r="RPF3" s="40"/>
      <c r="RPG3" s="40"/>
      <c r="RPH3" s="40"/>
      <c r="RPI3" s="40"/>
      <c r="RPJ3" s="40"/>
      <c r="RPK3" s="40"/>
      <c r="RPL3" s="40"/>
      <c r="RPM3" s="40"/>
      <c r="RPN3" s="40"/>
      <c r="RPO3" s="40"/>
      <c r="RPP3" s="40"/>
      <c r="RPQ3" s="40"/>
      <c r="RPR3" s="40"/>
      <c r="RPS3" s="40"/>
      <c r="RPT3" s="40"/>
      <c r="RPU3" s="40"/>
      <c r="RPV3" s="40"/>
      <c r="RPW3" s="40"/>
      <c r="RPX3" s="40"/>
      <c r="RPY3" s="40"/>
      <c r="RPZ3" s="40"/>
      <c r="RQA3" s="40"/>
      <c r="RQB3" s="40"/>
      <c r="RQC3" s="40"/>
      <c r="RQD3" s="40"/>
      <c r="RQE3" s="40"/>
      <c r="RQF3" s="40"/>
      <c r="RQG3" s="40"/>
      <c r="RQH3" s="40"/>
      <c r="RQI3" s="40"/>
      <c r="RQJ3" s="40"/>
      <c r="RQK3" s="40"/>
      <c r="RQL3" s="40"/>
      <c r="RQM3" s="40"/>
      <c r="RQN3" s="40"/>
      <c r="RQO3" s="40"/>
      <c r="RQP3" s="40"/>
      <c r="RQQ3" s="40"/>
      <c r="RQR3" s="40"/>
      <c r="RQS3" s="40"/>
      <c r="RQT3" s="40"/>
      <c r="RQU3" s="40"/>
      <c r="RQV3" s="40"/>
      <c r="RQW3" s="40"/>
      <c r="RQX3" s="40"/>
      <c r="RQY3" s="40"/>
      <c r="RQZ3" s="40"/>
      <c r="RRA3" s="40"/>
      <c r="RRB3" s="40"/>
      <c r="RRC3" s="40"/>
      <c r="RRD3" s="40"/>
      <c r="RRE3" s="40"/>
      <c r="RRF3" s="40"/>
      <c r="RRG3" s="40"/>
      <c r="RRH3" s="40"/>
      <c r="RRI3" s="40"/>
      <c r="RRJ3" s="40"/>
      <c r="RRK3" s="40"/>
      <c r="RRL3" s="40"/>
      <c r="RRM3" s="40"/>
      <c r="RRN3" s="40"/>
      <c r="RRO3" s="40"/>
      <c r="RRP3" s="40"/>
      <c r="RRQ3" s="40"/>
      <c r="RRR3" s="40"/>
      <c r="RRS3" s="40"/>
      <c r="RRT3" s="40"/>
      <c r="RRU3" s="40"/>
      <c r="RRV3" s="40"/>
      <c r="RRW3" s="40"/>
      <c r="RRX3" s="40"/>
      <c r="RRY3" s="40"/>
      <c r="RRZ3" s="40"/>
      <c r="RSA3" s="40"/>
      <c r="RSB3" s="40"/>
      <c r="RSC3" s="40"/>
      <c r="RSD3" s="40"/>
      <c r="RSE3" s="40"/>
      <c r="RSF3" s="40"/>
      <c r="RSG3" s="40"/>
      <c r="RSH3" s="40"/>
      <c r="RSI3" s="40"/>
      <c r="RSJ3" s="40"/>
      <c r="RSK3" s="40"/>
      <c r="RSL3" s="40"/>
      <c r="RSM3" s="40"/>
      <c r="RSN3" s="40"/>
      <c r="RSO3" s="40"/>
      <c r="RSP3" s="40"/>
      <c r="RSQ3" s="40"/>
      <c r="RSR3" s="40"/>
      <c r="RSS3" s="40"/>
      <c r="RST3" s="40"/>
      <c r="RSU3" s="40"/>
      <c r="RSV3" s="40"/>
      <c r="RSW3" s="40"/>
      <c r="RSX3" s="40"/>
      <c r="RSY3" s="40"/>
      <c r="RSZ3" s="40"/>
      <c r="RTA3" s="40"/>
      <c r="RTB3" s="40"/>
      <c r="RTC3" s="40"/>
      <c r="RTD3" s="40"/>
      <c r="RTE3" s="40"/>
      <c r="RTF3" s="40"/>
      <c r="RTG3" s="40"/>
      <c r="RTH3" s="40"/>
      <c r="RTI3" s="40"/>
      <c r="RTJ3" s="40"/>
      <c r="RTK3" s="40"/>
      <c r="RTL3" s="40"/>
      <c r="RTM3" s="40"/>
      <c r="RTN3" s="40"/>
      <c r="RTO3" s="40"/>
      <c r="RTP3" s="40"/>
      <c r="RTQ3" s="40"/>
      <c r="RTR3" s="40"/>
      <c r="RTS3" s="40"/>
      <c r="RTT3" s="40"/>
      <c r="RTU3" s="40"/>
      <c r="RTV3" s="40"/>
      <c r="RTW3" s="40"/>
      <c r="RTX3" s="40"/>
      <c r="RTY3" s="40"/>
      <c r="RTZ3" s="40"/>
      <c r="RUA3" s="40"/>
      <c r="RUB3" s="40"/>
      <c r="RUC3" s="40"/>
      <c r="RUD3" s="40"/>
      <c r="RUE3" s="40"/>
      <c r="RUF3" s="40"/>
      <c r="RUG3" s="40"/>
      <c r="RUH3" s="40"/>
      <c r="RUI3" s="40"/>
      <c r="RUJ3" s="40"/>
      <c r="RUK3" s="40"/>
      <c r="RUL3" s="40"/>
      <c r="RUM3" s="40"/>
      <c r="RUN3" s="40"/>
      <c r="RUO3" s="40"/>
      <c r="RUP3" s="40"/>
      <c r="RUQ3" s="40"/>
      <c r="RUR3" s="40"/>
      <c r="RUS3" s="40"/>
      <c r="RUT3" s="40"/>
      <c r="RUU3" s="40"/>
      <c r="RUV3" s="40"/>
      <c r="RUW3" s="40"/>
      <c r="RUX3" s="40"/>
      <c r="RUY3" s="40"/>
      <c r="RUZ3" s="40"/>
      <c r="RVA3" s="40"/>
      <c r="RVB3" s="40"/>
      <c r="RVC3" s="40"/>
      <c r="RVD3" s="40"/>
      <c r="RVE3" s="40"/>
      <c r="RVF3" s="40"/>
      <c r="RVG3" s="40"/>
      <c r="RVH3" s="40"/>
      <c r="RVI3" s="40"/>
      <c r="RVJ3" s="40"/>
      <c r="RVK3" s="40"/>
      <c r="RVL3" s="40"/>
      <c r="RVM3" s="40"/>
      <c r="RVN3" s="40"/>
      <c r="RVO3" s="40"/>
      <c r="RVP3" s="40"/>
      <c r="RVQ3" s="40"/>
      <c r="RVR3" s="40"/>
      <c r="RVS3" s="40"/>
      <c r="RVT3" s="40"/>
      <c r="RVU3" s="40"/>
      <c r="RVV3" s="40"/>
      <c r="RVW3" s="40"/>
      <c r="RVX3" s="40"/>
      <c r="RVY3" s="40"/>
      <c r="RVZ3" s="40"/>
      <c r="RWA3" s="40"/>
      <c r="RWB3" s="40"/>
      <c r="RWC3" s="40"/>
      <c r="RWD3" s="40"/>
      <c r="RWE3" s="40"/>
      <c r="RWF3" s="40"/>
      <c r="RWG3" s="40"/>
      <c r="RWH3" s="40"/>
      <c r="RWI3" s="40"/>
      <c r="RWJ3" s="40"/>
      <c r="RWK3" s="40"/>
      <c r="RWL3" s="40"/>
      <c r="RWM3" s="40"/>
      <c r="RWN3" s="40"/>
      <c r="RWO3" s="40"/>
      <c r="RWP3" s="40"/>
      <c r="RWQ3" s="40"/>
      <c r="RWR3" s="40"/>
      <c r="RWS3" s="40"/>
      <c r="RWT3" s="40"/>
      <c r="RWU3" s="40"/>
      <c r="RWV3" s="40"/>
      <c r="RWW3" s="40"/>
      <c r="RWX3" s="40"/>
      <c r="RWY3" s="40"/>
      <c r="RWZ3" s="40"/>
      <c r="RXA3" s="40"/>
      <c r="RXB3" s="40"/>
      <c r="RXC3" s="40"/>
      <c r="RXD3" s="40"/>
      <c r="RXE3" s="40"/>
      <c r="RXF3" s="40"/>
      <c r="RXG3" s="40"/>
      <c r="RXH3" s="40"/>
      <c r="RXI3" s="40"/>
      <c r="RXJ3" s="40"/>
      <c r="RXK3" s="40"/>
      <c r="RXL3" s="40"/>
      <c r="RXM3" s="40"/>
      <c r="RXN3" s="40"/>
      <c r="RXO3" s="40"/>
      <c r="RXP3" s="40"/>
      <c r="RXQ3" s="40"/>
      <c r="RXR3" s="40"/>
      <c r="RXS3" s="40"/>
      <c r="RXT3" s="40"/>
      <c r="RXU3" s="40"/>
      <c r="RXV3" s="40"/>
      <c r="RXW3" s="40"/>
      <c r="RXX3" s="40"/>
      <c r="RXY3" s="40"/>
      <c r="RXZ3" s="40"/>
      <c r="RYA3" s="40"/>
      <c r="RYB3" s="40"/>
      <c r="RYC3" s="40"/>
      <c r="RYD3" s="40"/>
      <c r="RYE3" s="40"/>
      <c r="RYF3" s="40"/>
      <c r="RYG3" s="40"/>
      <c r="RYH3" s="40"/>
      <c r="RYI3" s="40"/>
      <c r="RYJ3" s="40"/>
      <c r="RYK3" s="40"/>
      <c r="RYL3" s="40"/>
      <c r="RYM3" s="40"/>
      <c r="RYN3" s="40"/>
      <c r="RYO3" s="40"/>
      <c r="RYP3" s="40"/>
      <c r="RYQ3" s="40"/>
      <c r="RYR3" s="40"/>
      <c r="RYS3" s="40"/>
      <c r="RYT3" s="40"/>
      <c r="RYU3" s="40"/>
      <c r="RYV3" s="40"/>
      <c r="RYW3" s="40"/>
      <c r="RYX3" s="40"/>
      <c r="RYY3" s="40"/>
      <c r="RYZ3" s="40"/>
      <c r="RZA3" s="40"/>
      <c r="RZB3" s="40"/>
      <c r="RZC3" s="40"/>
      <c r="RZD3" s="40"/>
      <c r="RZE3" s="40"/>
      <c r="RZF3" s="40"/>
      <c r="RZG3" s="40"/>
      <c r="RZH3" s="40"/>
      <c r="RZI3" s="40"/>
      <c r="RZJ3" s="40"/>
      <c r="RZK3" s="40"/>
      <c r="RZL3" s="40"/>
      <c r="RZM3" s="40"/>
      <c r="RZN3" s="40"/>
      <c r="RZO3" s="40"/>
      <c r="RZP3" s="40"/>
      <c r="RZQ3" s="40"/>
      <c r="RZR3" s="40"/>
      <c r="RZS3" s="40"/>
      <c r="RZT3" s="40"/>
      <c r="RZU3" s="40"/>
      <c r="RZV3" s="40"/>
      <c r="RZW3" s="40"/>
      <c r="RZX3" s="40"/>
      <c r="RZY3" s="40"/>
      <c r="RZZ3" s="40"/>
      <c r="SAA3" s="40"/>
      <c r="SAB3" s="40"/>
      <c r="SAC3" s="40"/>
      <c r="SAD3" s="40"/>
      <c r="SAE3" s="40"/>
      <c r="SAF3" s="40"/>
      <c r="SAG3" s="40"/>
      <c r="SAH3" s="40"/>
      <c r="SAI3" s="40"/>
      <c r="SAJ3" s="40"/>
      <c r="SAK3" s="40"/>
      <c r="SAL3" s="40"/>
      <c r="SAM3" s="40"/>
      <c r="SAN3" s="40"/>
      <c r="SAO3" s="40"/>
      <c r="SAP3" s="40"/>
      <c r="SAQ3" s="40"/>
      <c r="SAR3" s="40"/>
      <c r="SAS3" s="40"/>
      <c r="SAT3" s="40"/>
      <c r="SAU3" s="40"/>
      <c r="SAV3" s="40"/>
      <c r="SAW3" s="40"/>
      <c r="SAX3" s="40"/>
      <c r="SAY3" s="40"/>
      <c r="SAZ3" s="40"/>
      <c r="SBA3" s="40"/>
      <c r="SBB3" s="40"/>
      <c r="SBC3" s="40"/>
      <c r="SBD3" s="40"/>
      <c r="SBE3" s="40"/>
      <c r="SBF3" s="40"/>
      <c r="SBG3" s="40"/>
      <c r="SBH3" s="40"/>
      <c r="SBI3" s="40"/>
      <c r="SBJ3" s="40"/>
      <c r="SBK3" s="40"/>
      <c r="SBL3" s="40"/>
      <c r="SBM3" s="40"/>
      <c r="SBN3" s="40"/>
      <c r="SBO3" s="40"/>
      <c r="SBP3" s="40"/>
      <c r="SBQ3" s="40"/>
      <c r="SBR3" s="40"/>
      <c r="SBS3" s="40"/>
      <c r="SBT3" s="40"/>
      <c r="SBU3" s="40"/>
      <c r="SBV3" s="40"/>
      <c r="SBW3" s="40"/>
      <c r="SBX3" s="40"/>
      <c r="SBY3" s="40"/>
      <c r="SBZ3" s="40"/>
      <c r="SCA3" s="40"/>
      <c r="SCB3" s="40"/>
      <c r="SCC3" s="40"/>
      <c r="SCD3" s="40"/>
      <c r="SCE3" s="40"/>
      <c r="SCF3" s="40"/>
      <c r="SCG3" s="40"/>
      <c r="SCH3" s="40"/>
      <c r="SCI3" s="40"/>
      <c r="SCJ3" s="40"/>
      <c r="SCK3" s="40"/>
      <c r="SCL3" s="40"/>
      <c r="SCM3" s="40"/>
      <c r="SCN3" s="40"/>
      <c r="SCO3" s="40"/>
      <c r="SCP3" s="40"/>
      <c r="SCQ3" s="40"/>
      <c r="SCR3" s="40"/>
      <c r="SCS3" s="40"/>
      <c r="SCT3" s="40"/>
      <c r="SCU3" s="40"/>
      <c r="SCV3" s="40"/>
      <c r="SCW3" s="40"/>
      <c r="SCX3" s="40"/>
      <c r="SCY3" s="40"/>
      <c r="SCZ3" s="40"/>
      <c r="SDA3" s="40"/>
      <c r="SDB3" s="40"/>
      <c r="SDC3" s="40"/>
      <c r="SDD3" s="40"/>
      <c r="SDE3" s="40"/>
      <c r="SDF3" s="40"/>
      <c r="SDG3" s="40"/>
      <c r="SDH3" s="40"/>
      <c r="SDI3" s="40"/>
      <c r="SDJ3" s="40"/>
      <c r="SDK3" s="40"/>
      <c r="SDL3" s="40"/>
      <c r="SDM3" s="40"/>
      <c r="SDN3" s="40"/>
      <c r="SDO3" s="40"/>
      <c r="SDP3" s="40"/>
      <c r="SDQ3" s="40"/>
      <c r="SDR3" s="40"/>
      <c r="SDS3" s="40"/>
      <c r="SDT3" s="40"/>
      <c r="SDU3" s="40"/>
      <c r="SDV3" s="40"/>
      <c r="SDW3" s="40"/>
      <c r="SDX3" s="40"/>
      <c r="SDY3" s="40"/>
      <c r="SDZ3" s="40"/>
      <c r="SEA3" s="40"/>
      <c r="SEB3" s="40"/>
      <c r="SEC3" s="40"/>
      <c r="SED3" s="40"/>
      <c r="SEE3" s="40"/>
      <c r="SEF3" s="40"/>
      <c r="SEG3" s="40"/>
      <c r="SEH3" s="40"/>
      <c r="SEI3" s="40"/>
      <c r="SEJ3" s="40"/>
      <c r="SEK3" s="40"/>
      <c r="SEL3" s="40"/>
      <c r="SEM3" s="40"/>
      <c r="SEN3" s="40"/>
      <c r="SEO3" s="40"/>
      <c r="SEP3" s="40"/>
      <c r="SEQ3" s="40"/>
      <c r="SER3" s="40"/>
      <c r="SES3" s="40"/>
      <c r="SET3" s="40"/>
      <c r="SEU3" s="40"/>
      <c r="SEV3" s="40"/>
      <c r="SEW3" s="40"/>
      <c r="SEX3" s="40"/>
      <c r="SEY3" s="40"/>
      <c r="SEZ3" s="40"/>
      <c r="SFA3" s="40"/>
      <c r="SFB3" s="40"/>
      <c r="SFC3" s="40"/>
      <c r="SFD3" s="40"/>
      <c r="SFE3" s="40"/>
      <c r="SFF3" s="40"/>
      <c r="SFG3" s="40"/>
      <c r="SFH3" s="40"/>
      <c r="SFI3" s="40"/>
      <c r="SFJ3" s="40"/>
      <c r="SFK3" s="40"/>
      <c r="SFL3" s="40"/>
      <c r="SFM3" s="40"/>
      <c r="SFN3" s="40"/>
      <c r="SFO3" s="40"/>
      <c r="SFP3" s="40"/>
      <c r="SFQ3" s="40"/>
      <c r="SFR3" s="40"/>
      <c r="SFS3" s="40"/>
      <c r="SFT3" s="40"/>
      <c r="SFU3" s="40"/>
      <c r="SFV3" s="40"/>
      <c r="SFW3" s="40"/>
      <c r="SFX3" s="40"/>
      <c r="SFY3" s="40"/>
      <c r="SFZ3" s="40"/>
      <c r="SGA3" s="40"/>
      <c r="SGB3" s="40"/>
      <c r="SGC3" s="40"/>
      <c r="SGD3" s="40"/>
      <c r="SGE3" s="40"/>
      <c r="SGF3" s="40"/>
      <c r="SGG3" s="40"/>
      <c r="SGH3" s="40"/>
      <c r="SGI3" s="40"/>
      <c r="SGJ3" s="40"/>
      <c r="SGK3" s="40"/>
      <c r="SGL3" s="40"/>
      <c r="SGM3" s="40"/>
      <c r="SGN3" s="40"/>
      <c r="SGO3" s="40"/>
      <c r="SGP3" s="40"/>
      <c r="SGQ3" s="40"/>
      <c r="SGR3" s="40"/>
      <c r="SGS3" s="40"/>
      <c r="SGT3" s="40"/>
      <c r="SGU3" s="40"/>
      <c r="SGV3" s="40"/>
      <c r="SGW3" s="40"/>
      <c r="SGX3" s="40"/>
      <c r="SGY3" s="40"/>
      <c r="SGZ3" s="40"/>
      <c r="SHA3" s="40"/>
      <c r="SHB3" s="40"/>
      <c r="SHC3" s="40"/>
      <c r="SHD3" s="40"/>
      <c r="SHE3" s="40"/>
      <c r="SHF3" s="40"/>
      <c r="SHG3" s="40"/>
      <c r="SHH3" s="40"/>
      <c r="SHI3" s="40"/>
      <c r="SHJ3" s="40"/>
      <c r="SHK3" s="40"/>
      <c r="SHL3" s="40"/>
      <c r="SHM3" s="40"/>
      <c r="SHN3" s="40"/>
      <c r="SHO3" s="40"/>
      <c r="SHP3" s="40"/>
      <c r="SHQ3" s="40"/>
      <c r="SHR3" s="40"/>
      <c r="SHS3" s="40"/>
      <c r="SHT3" s="40"/>
      <c r="SHU3" s="40"/>
      <c r="SHV3" s="40"/>
      <c r="SHW3" s="40"/>
      <c r="SHX3" s="40"/>
      <c r="SHY3" s="40"/>
      <c r="SHZ3" s="40"/>
      <c r="SIA3" s="40"/>
      <c r="SIB3" s="40"/>
      <c r="SIC3" s="40"/>
      <c r="SID3" s="40"/>
      <c r="SIE3" s="40"/>
      <c r="SIF3" s="40"/>
      <c r="SIG3" s="40"/>
      <c r="SIH3" s="40"/>
      <c r="SII3" s="40"/>
      <c r="SIJ3" s="40"/>
      <c r="SIK3" s="40"/>
      <c r="SIL3" s="40"/>
      <c r="SIM3" s="40"/>
      <c r="SIN3" s="40"/>
      <c r="SIO3" s="40"/>
      <c r="SIP3" s="40"/>
      <c r="SIQ3" s="40"/>
      <c r="SIR3" s="40"/>
      <c r="SIS3" s="40"/>
      <c r="SIT3" s="40"/>
      <c r="SIU3" s="40"/>
      <c r="SIV3" s="40"/>
      <c r="SIW3" s="40"/>
      <c r="SIX3" s="40"/>
      <c r="SIY3" s="40"/>
      <c r="SIZ3" s="40"/>
      <c r="SJA3" s="40"/>
      <c r="SJB3" s="40"/>
      <c r="SJC3" s="40"/>
      <c r="SJD3" s="40"/>
      <c r="SJE3" s="40"/>
      <c r="SJF3" s="40"/>
      <c r="SJG3" s="40"/>
      <c r="SJH3" s="40"/>
      <c r="SJI3" s="40"/>
      <c r="SJJ3" s="40"/>
      <c r="SJK3" s="40"/>
      <c r="SJL3" s="40"/>
      <c r="SJM3" s="40"/>
      <c r="SJN3" s="40"/>
      <c r="SJO3" s="40"/>
      <c r="SJP3" s="40"/>
      <c r="SJQ3" s="40"/>
      <c r="SJR3" s="40"/>
      <c r="SJS3" s="40"/>
      <c r="SJT3" s="40"/>
      <c r="SJU3" s="40"/>
      <c r="SJV3" s="40"/>
      <c r="SJW3" s="40"/>
      <c r="SJX3" s="40"/>
      <c r="SJY3" s="40"/>
      <c r="SJZ3" s="40"/>
      <c r="SKA3" s="40"/>
      <c r="SKB3" s="40"/>
      <c r="SKC3" s="40"/>
      <c r="SKD3" s="40"/>
      <c r="SKE3" s="40"/>
      <c r="SKF3" s="40"/>
      <c r="SKG3" s="40"/>
      <c r="SKH3" s="40"/>
      <c r="SKI3" s="40"/>
      <c r="SKJ3" s="40"/>
      <c r="SKK3" s="40"/>
      <c r="SKL3" s="40"/>
      <c r="SKM3" s="40"/>
      <c r="SKN3" s="40"/>
      <c r="SKO3" s="40"/>
      <c r="SKP3" s="40"/>
      <c r="SKQ3" s="40"/>
      <c r="SKR3" s="40"/>
      <c r="SKS3" s="40"/>
      <c r="SKT3" s="40"/>
      <c r="SKU3" s="40"/>
      <c r="SKV3" s="40"/>
      <c r="SKW3" s="40"/>
      <c r="SKX3" s="40"/>
      <c r="SKY3" s="40"/>
      <c r="SKZ3" s="40"/>
      <c r="SLA3" s="40"/>
      <c r="SLB3" s="40"/>
      <c r="SLC3" s="40"/>
      <c r="SLD3" s="40"/>
      <c r="SLE3" s="40"/>
      <c r="SLF3" s="40"/>
      <c r="SLG3" s="40"/>
      <c r="SLH3" s="40"/>
      <c r="SLI3" s="40"/>
      <c r="SLJ3" s="40"/>
      <c r="SLK3" s="40"/>
      <c r="SLL3" s="40"/>
      <c r="SLM3" s="40"/>
      <c r="SLN3" s="40"/>
      <c r="SLO3" s="40"/>
      <c r="SLP3" s="40"/>
      <c r="SLQ3" s="40"/>
      <c r="SLR3" s="40"/>
      <c r="SLS3" s="40"/>
      <c r="SLT3" s="40"/>
      <c r="SLU3" s="40"/>
      <c r="SLV3" s="40"/>
      <c r="SLW3" s="40"/>
      <c r="SLX3" s="40"/>
      <c r="SLY3" s="40"/>
      <c r="SLZ3" s="40"/>
      <c r="SMA3" s="40"/>
      <c r="SMB3" s="40"/>
      <c r="SMC3" s="40"/>
      <c r="SMD3" s="40"/>
      <c r="SME3" s="40"/>
      <c r="SMF3" s="40"/>
      <c r="SMG3" s="40"/>
      <c r="SMH3" s="40"/>
      <c r="SMI3" s="40"/>
      <c r="SMJ3" s="40"/>
      <c r="SMK3" s="40"/>
      <c r="SML3" s="40"/>
      <c r="SMM3" s="40"/>
      <c r="SMN3" s="40"/>
      <c r="SMO3" s="40"/>
      <c r="SMP3" s="40"/>
      <c r="SMQ3" s="40"/>
      <c r="SMR3" s="40"/>
      <c r="SMS3" s="40"/>
      <c r="SMT3" s="40"/>
      <c r="SMU3" s="40"/>
      <c r="SMV3" s="40"/>
      <c r="SMW3" s="40"/>
      <c r="SMX3" s="40"/>
      <c r="SMY3" s="40"/>
      <c r="SMZ3" s="40"/>
      <c r="SNA3" s="40"/>
      <c r="SNB3" s="40"/>
      <c r="SNC3" s="40"/>
      <c r="SND3" s="40"/>
      <c r="SNE3" s="40"/>
      <c r="SNF3" s="40"/>
      <c r="SNG3" s="40"/>
      <c r="SNH3" s="40"/>
      <c r="SNI3" s="40"/>
      <c r="SNJ3" s="40"/>
      <c r="SNK3" s="40"/>
      <c r="SNL3" s="40"/>
      <c r="SNM3" s="40"/>
      <c r="SNN3" s="40"/>
      <c r="SNO3" s="40"/>
      <c r="SNP3" s="40"/>
      <c r="SNQ3" s="40"/>
      <c r="SNR3" s="40"/>
      <c r="SNS3" s="40"/>
      <c r="SNT3" s="40"/>
      <c r="SNU3" s="40"/>
      <c r="SNV3" s="40"/>
      <c r="SNW3" s="40"/>
      <c r="SNX3" s="40"/>
      <c r="SNY3" s="40"/>
      <c r="SNZ3" s="40"/>
      <c r="SOA3" s="40"/>
      <c r="SOB3" s="40"/>
      <c r="SOC3" s="40"/>
      <c r="SOD3" s="40"/>
      <c r="SOE3" s="40"/>
      <c r="SOF3" s="40"/>
      <c r="SOG3" s="40"/>
      <c r="SOH3" s="40"/>
      <c r="SOI3" s="40"/>
      <c r="SOJ3" s="40"/>
      <c r="SOK3" s="40"/>
      <c r="SOL3" s="40"/>
      <c r="SOM3" s="40"/>
      <c r="SON3" s="40"/>
      <c r="SOO3" s="40"/>
      <c r="SOP3" s="40"/>
      <c r="SOQ3" s="40"/>
      <c r="SOR3" s="40"/>
      <c r="SOS3" s="40"/>
      <c r="SOT3" s="40"/>
      <c r="SOU3" s="40"/>
      <c r="SOV3" s="40"/>
      <c r="SOW3" s="40"/>
      <c r="SOX3" s="40"/>
      <c r="SOY3" s="40"/>
      <c r="SOZ3" s="40"/>
      <c r="SPA3" s="40"/>
      <c r="SPB3" s="40"/>
      <c r="SPC3" s="40"/>
      <c r="SPD3" s="40"/>
      <c r="SPE3" s="40"/>
      <c r="SPF3" s="40"/>
      <c r="SPG3" s="40"/>
      <c r="SPH3" s="40"/>
      <c r="SPI3" s="40"/>
      <c r="SPJ3" s="40"/>
      <c r="SPK3" s="40"/>
      <c r="SPL3" s="40"/>
      <c r="SPM3" s="40"/>
      <c r="SPN3" s="40"/>
      <c r="SPO3" s="40"/>
      <c r="SPP3" s="40"/>
      <c r="SPQ3" s="40"/>
      <c r="SPR3" s="40"/>
      <c r="SPS3" s="40"/>
      <c r="SPT3" s="40"/>
      <c r="SPU3" s="40"/>
      <c r="SPV3" s="40"/>
      <c r="SPW3" s="40"/>
      <c r="SPX3" s="40"/>
      <c r="SPY3" s="40"/>
      <c r="SPZ3" s="40"/>
      <c r="SQA3" s="40"/>
      <c r="SQB3" s="40"/>
      <c r="SQC3" s="40"/>
      <c r="SQD3" s="40"/>
      <c r="SQE3" s="40"/>
      <c r="SQF3" s="40"/>
      <c r="SQG3" s="40"/>
      <c r="SQH3" s="40"/>
      <c r="SQI3" s="40"/>
      <c r="SQJ3" s="40"/>
      <c r="SQK3" s="40"/>
      <c r="SQL3" s="40"/>
      <c r="SQM3" s="40"/>
      <c r="SQN3" s="40"/>
      <c r="SQO3" s="40"/>
      <c r="SQP3" s="40"/>
      <c r="SQQ3" s="40"/>
      <c r="SQR3" s="40"/>
      <c r="SQS3" s="40"/>
      <c r="SQT3" s="40"/>
      <c r="SQU3" s="40"/>
      <c r="SQV3" s="40"/>
      <c r="SQW3" s="40"/>
      <c r="SQX3" s="40"/>
      <c r="SQY3" s="40"/>
      <c r="SQZ3" s="40"/>
      <c r="SRA3" s="40"/>
      <c r="SRB3" s="40"/>
      <c r="SRC3" s="40"/>
      <c r="SRD3" s="40"/>
      <c r="SRE3" s="40"/>
      <c r="SRF3" s="40"/>
      <c r="SRG3" s="40"/>
      <c r="SRH3" s="40"/>
      <c r="SRI3" s="40"/>
      <c r="SRJ3" s="40"/>
      <c r="SRK3" s="40"/>
      <c r="SRL3" s="40"/>
      <c r="SRM3" s="40"/>
      <c r="SRN3" s="40"/>
      <c r="SRO3" s="40"/>
      <c r="SRP3" s="40"/>
      <c r="SRQ3" s="40"/>
      <c r="SRR3" s="40"/>
      <c r="SRS3" s="40"/>
      <c r="SRT3" s="40"/>
      <c r="SRU3" s="40"/>
      <c r="SRV3" s="40"/>
      <c r="SRW3" s="40"/>
      <c r="SRX3" s="40"/>
      <c r="SRY3" s="40"/>
      <c r="SRZ3" s="40"/>
      <c r="SSA3" s="40"/>
      <c r="SSB3" s="40"/>
      <c r="SSC3" s="40"/>
      <c r="SSD3" s="40"/>
      <c r="SSE3" s="40"/>
      <c r="SSF3" s="40"/>
      <c r="SSG3" s="40"/>
      <c r="SSH3" s="40"/>
      <c r="SSI3" s="40"/>
      <c r="SSJ3" s="40"/>
      <c r="SSK3" s="40"/>
      <c r="SSL3" s="40"/>
      <c r="SSM3" s="40"/>
      <c r="SSN3" s="40"/>
      <c r="SSO3" s="40"/>
      <c r="SSP3" s="40"/>
      <c r="SSQ3" s="40"/>
      <c r="SSR3" s="40"/>
      <c r="SSS3" s="40"/>
      <c r="SST3" s="40"/>
      <c r="SSU3" s="40"/>
      <c r="SSV3" s="40"/>
      <c r="SSW3" s="40"/>
      <c r="SSX3" s="40"/>
      <c r="SSY3" s="40"/>
      <c r="SSZ3" s="40"/>
      <c r="STA3" s="40"/>
      <c r="STB3" s="40"/>
      <c r="STC3" s="40"/>
      <c r="STD3" s="40"/>
      <c r="STE3" s="40"/>
      <c r="STF3" s="40"/>
      <c r="STG3" s="40"/>
      <c r="STH3" s="40"/>
      <c r="STI3" s="40"/>
      <c r="STJ3" s="40"/>
      <c r="STK3" s="40"/>
      <c r="STL3" s="40"/>
      <c r="STM3" s="40"/>
      <c r="STN3" s="40"/>
      <c r="STO3" s="40"/>
      <c r="STP3" s="40"/>
      <c r="STQ3" s="40"/>
      <c r="STR3" s="40"/>
      <c r="STS3" s="40"/>
      <c r="STT3" s="40"/>
      <c r="STU3" s="40"/>
      <c r="STV3" s="40"/>
      <c r="STW3" s="40"/>
      <c r="STX3" s="40"/>
      <c r="STY3" s="40"/>
      <c r="STZ3" s="40"/>
      <c r="SUA3" s="40"/>
      <c r="SUB3" s="40"/>
      <c r="SUC3" s="40"/>
      <c r="SUD3" s="40"/>
      <c r="SUE3" s="40"/>
      <c r="SUF3" s="40"/>
      <c r="SUG3" s="40"/>
      <c r="SUH3" s="40"/>
      <c r="SUI3" s="40"/>
      <c r="SUJ3" s="40"/>
      <c r="SUK3" s="40"/>
      <c r="SUL3" s="40"/>
      <c r="SUM3" s="40"/>
      <c r="SUN3" s="40"/>
      <c r="SUO3" s="40"/>
      <c r="SUP3" s="40"/>
      <c r="SUQ3" s="40"/>
      <c r="SUR3" s="40"/>
      <c r="SUS3" s="40"/>
      <c r="SUT3" s="40"/>
      <c r="SUU3" s="40"/>
      <c r="SUV3" s="40"/>
      <c r="SUW3" s="40"/>
      <c r="SUX3" s="40"/>
      <c r="SUY3" s="40"/>
      <c r="SUZ3" s="40"/>
      <c r="SVA3" s="40"/>
      <c r="SVB3" s="40"/>
      <c r="SVC3" s="40"/>
      <c r="SVD3" s="40"/>
      <c r="SVE3" s="40"/>
      <c r="SVF3" s="40"/>
      <c r="SVG3" s="40"/>
      <c r="SVH3" s="40"/>
      <c r="SVI3" s="40"/>
      <c r="SVJ3" s="40"/>
      <c r="SVK3" s="40"/>
      <c r="SVL3" s="40"/>
      <c r="SVM3" s="40"/>
      <c r="SVN3" s="40"/>
      <c r="SVO3" s="40"/>
      <c r="SVP3" s="40"/>
      <c r="SVQ3" s="40"/>
      <c r="SVR3" s="40"/>
      <c r="SVS3" s="40"/>
      <c r="SVT3" s="40"/>
      <c r="SVU3" s="40"/>
      <c r="SVV3" s="40"/>
      <c r="SVW3" s="40"/>
      <c r="SVX3" s="40"/>
      <c r="SVY3" s="40"/>
      <c r="SVZ3" s="40"/>
      <c r="SWA3" s="40"/>
      <c r="SWB3" s="40"/>
      <c r="SWC3" s="40"/>
      <c r="SWD3" s="40"/>
      <c r="SWE3" s="40"/>
      <c r="SWF3" s="40"/>
      <c r="SWG3" s="40"/>
      <c r="SWH3" s="40"/>
      <c r="SWI3" s="40"/>
      <c r="SWJ3" s="40"/>
      <c r="SWK3" s="40"/>
      <c r="SWL3" s="40"/>
      <c r="SWM3" s="40"/>
      <c r="SWN3" s="40"/>
      <c r="SWO3" s="40"/>
      <c r="SWP3" s="40"/>
      <c r="SWQ3" s="40"/>
      <c r="SWR3" s="40"/>
      <c r="SWS3" s="40"/>
      <c r="SWT3" s="40"/>
      <c r="SWU3" s="40"/>
      <c r="SWV3" s="40"/>
      <c r="SWW3" s="40"/>
      <c r="SWX3" s="40"/>
      <c r="SWY3" s="40"/>
      <c r="SWZ3" s="40"/>
      <c r="SXA3" s="40"/>
      <c r="SXB3" s="40"/>
      <c r="SXC3" s="40"/>
      <c r="SXD3" s="40"/>
      <c r="SXE3" s="40"/>
      <c r="SXF3" s="40"/>
      <c r="SXG3" s="40"/>
      <c r="SXH3" s="40"/>
      <c r="SXI3" s="40"/>
      <c r="SXJ3" s="40"/>
      <c r="SXK3" s="40"/>
      <c r="SXL3" s="40"/>
      <c r="SXM3" s="40"/>
      <c r="SXN3" s="40"/>
      <c r="SXO3" s="40"/>
      <c r="SXP3" s="40"/>
      <c r="SXQ3" s="40"/>
      <c r="SXR3" s="40"/>
      <c r="SXS3" s="40"/>
      <c r="SXT3" s="40"/>
      <c r="SXU3" s="40"/>
      <c r="SXV3" s="40"/>
      <c r="SXW3" s="40"/>
      <c r="SXX3" s="40"/>
      <c r="SXY3" s="40"/>
      <c r="SXZ3" s="40"/>
      <c r="SYA3" s="40"/>
      <c r="SYB3" s="40"/>
      <c r="SYC3" s="40"/>
      <c r="SYD3" s="40"/>
      <c r="SYE3" s="40"/>
      <c r="SYF3" s="40"/>
      <c r="SYG3" s="40"/>
      <c r="SYH3" s="40"/>
      <c r="SYI3" s="40"/>
      <c r="SYJ3" s="40"/>
      <c r="SYK3" s="40"/>
      <c r="SYL3" s="40"/>
      <c r="SYM3" s="40"/>
      <c r="SYN3" s="40"/>
      <c r="SYO3" s="40"/>
      <c r="SYP3" s="40"/>
      <c r="SYQ3" s="40"/>
      <c r="SYR3" s="40"/>
      <c r="SYS3" s="40"/>
      <c r="SYT3" s="40"/>
      <c r="SYU3" s="40"/>
      <c r="SYV3" s="40"/>
      <c r="SYW3" s="40"/>
      <c r="SYX3" s="40"/>
      <c r="SYY3" s="40"/>
      <c r="SYZ3" s="40"/>
      <c r="SZA3" s="40"/>
      <c r="SZB3" s="40"/>
      <c r="SZC3" s="40"/>
      <c r="SZD3" s="40"/>
      <c r="SZE3" s="40"/>
      <c r="SZF3" s="40"/>
      <c r="SZG3" s="40"/>
      <c r="SZH3" s="40"/>
      <c r="SZI3" s="40"/>
      <c r="SZJ3" s="40"/>
      <c r="SZK3" s="40"/>
      <c r="SZL3" s="40"/>
      <c r="SZM3" s="40"/>
      <c r="SZN3" s="40"/>
      <c r="SZO3" s="40"/>
      <c r="SZP3" s="40"/>
      <c r="SZQ3" s="40"/>
      <c r="SZR3" s="40"/>
      <c r="SZS3" s="40"/>
      <c r="SZT3" s="40"/>
      <c r="SZU3" s="40"/>
      <c r="SZV3" s="40"/>
      <c r="SZW3" s="40"/>
      <c r="SZX3" s="40"/>
      <c r="SZY3" s="40"/>
      <c r="SZZ3" s="40"/>
      <c r="TAA3" s="40"/>
      <c r="TAB3" s="40"/>
      <c r="TAC3" s="40"/>
      <c r="TAD3" s="40"/>
      <c r="TAE3" s="40"/>
      <c r="TAF3" s="40"/>
      <c r="TAG3" s="40"/>
      <c r="TAH3" s="40"/>
      <c r="TAI3" s="40"/>
      <c r="TAJ3" s="40"/>
      <c r="TAK3" s="40"/>
      <c r="TAL3" s="40"/>
      <c r="TAM3" s="40"/>
      <c r="TAN3" s="40"/>
      <c r="TAO3" s="40"/>
      <c r="TAP3" s="40"/>
      <c r="TAQ3" s="40"/>
      <c r="TAR3" s="40"/>
      <c r="TAS3" s="40"/>
      <c r="TAT3" s="40"/>
      <c r="TAU3" s="40"/>
      <c r="TAV3" s="40"/>
      <c r="TAW3" s="40"/>
      <c r="TAX3" s="40"/>
      <c r="TAY3" s="40"/>
      <c r="TAZ3" s="40"/>
      <c r="TBA3" s="40"/>
      <c r="TBB3" s="40"/>
      <c r="TBC3" s="40"/>
      <c r="TBD3" s="40"/>
      <c r="TBE3" s="40"/>
      <c r="TBF3" s="40"/>
      <c r="TBG3" s="40"/>
      <c r="TBH3" s="40"/>
      <c r="TBI3" s="40"/>
      <c r="TBJ3" s="40"/>
      <c r="TBK3" s="40"/>
      <c r="TBL3" s="40"/>
      <c r="TBM3" s="40"/>
      <c r="TBN3" s="40"/>
      <c r="TBO3" s="40"/>
      <c r="TBP3" s="40"/>
      <c r="TBQ3" s="40"/>
      <c r="TBR3" s="40"/>
      <c r="TBS3" s="40"/>
      <c r="TBT3" s="40"/>
      <c r="TBU3" s="40"/>
      <c r="TBV3" s="40"/>
      <c r="TBW3" s="40"/>
      <c r="TBX3" s="40"/>
      <c r="TBY3" s="40"/>
      <c r="TBZ3" s="40"/>
      <c r="TCA3" s="40"/>
      <c r="TCB3" s="40"/>
      <c r="TCC3" s="40"/>
      <c r="TCD3" s="40"/>
      <c r="TCE3" s="40"/>
      <c r="TCF3" s="40"/>
      <c r="TCG3" s="40"/>
      <c r="TCH3" s="40"/>
      <c r="TCI3" s="40"/>
      <c r="TCJ3" s="40"/>
      <c r="TCK3" s="40"/>
      <c r="TCL3" s="40"/>
      <c r="TCM3" s="40"/>
      <c r="TCN3" s="40"/>
      <c r="TCO3" s="40"/>
      <c r="TCP3" s="40"/>
      <c r="TCQ3" s="40"/>
      <c r="TCR3" s="40"/>
      <c r="TCS3" s="40"/>
      <c r="TCT3" s="40"/>
      <c r="TCU3" s="40"/>
      <c r="TCV3" s="40"/>
      <c r="TCW3" s="40"/>
      <c r="TCX3" s="40"/>
      <c r="TCY3" s="40"/>
      <c r="TCZ3" s="40"/>
      <c r="TDA3" s="40"/>
      <c r="TDB3" s="40"/>
      <c r="TDC3" s="40"/>
      <c r="TDD3" s="40"/>
      <c r="TDE3" s="40"/>
      <c r="TDF3" s="40"/>
      <c r="TDG3" s="40"/>
      <c r="TDH3" s="40"/>
      <c r="TDI3" s="40"/>
      <c r="TDJ3" s="40"/>
      <c r="TDK3" s="40"/>
      <c r="TDL3" s="40"/>
      <c r="TDM3" s="40"/>
      <c r="TDN3" s="40"/>
      <c r="TDO3" s="40"/>
      <c r="TDP3" s="40"/>
      <c r="TDQ3" s="40"/>
      <c r="TDR3" s="40"/>
      <c r="TDS3" s="40"/>
      <c r="TDT3" s="40"/>
      <c r="TDU3" s="40"/>
      <c r="TDV3" s="40"/>
      <c r="TDW3" s="40"/>
      <c r="TDX3" s="40"/>
      <c r="TDY3" s="40"/>
      <c r="TDZ3" s="40"/>
      <c r="TEA3" s="40"/>
      <c r="TEB3" s="40"/>
      <c r="TEC3" s="40"/>
      <c r="TED3" s="40"/>
      <c r="TEE3" s="40"/>
      <c r="TEF3" s="40"/>
      <c r="TEG3" s="40"/>
      <c r="TEH3" s="40"/>
      <c r="TEI3" s="40"/>
      <c r="TEJ3" s="40"/>
      <c r="TEK3" s="40"/>
      <c r="TEL3" s="40"/>
      <c r="TEM3" s="40"/>
      <c r="TEN3" s="40"/>
      <c r="TEO3" s="40"/>
      <c r="TEP3" s="40"/>
      <c r="TEQ3" s="40"/>
      <c r="TER3" s="40"/>
      <c r="TES3" s="40"/>
      <c r="TET3" s="40"/>
      <c r="TEU3" s="40"/>
      <c r="TEV3" s="40"/>
      <c r="TEW3" s="40"/>
      <c r="TEX3" s="40"/>
      <c r="TEY3" s="40"/>
      <c r="TEZ3" s="40"/>
      <c r="TFA3" s="40"/>
      <c r="TFB3" s="40"/>
      <c r="TFC3" s="40"/>
      <c r="TFD3" s="40"/>
      <c r="TFE3" s="40"/>
      <c r="TFF3" s="40"/>
      <c r="TFG3" s="40"/>
      <c r="TFH3" s="40"/>
      <c r="TFI3" s="40"/>
      <c r="TFJ3" s="40"/>
      <c r="TFK3" s="40"/>
      <c r="TFL3" s="40"/>
      <c r="TFM3" s="40"/>
      <c r="TFN3" s="40"/>
      <c r="TFO3" s="40"/>
      <c r="TFP3" s="40"/>
      <c r="TFQ3" s="40"/>
      <c r="TFR3" s="40"/>
      <c r="TFS3" s="40"/>
      <c r="TFT3" s="40"/>
      <c r="TFU3" s="40"/>
      <c r="TFV3" s="40"/>
      <c r="TFW3" s="40"/>
      <c r="TFX3" s="40"/>
      <c r="TFY3" s="40"/>
      <c r="TFZ3" s="40"/>
      <c r="TGA3" s="40"/>
      <c r="TGB3" s="40"/>
      <c r="TGC3" s="40"/>
      <c r="TGD3" s="40"/>
      <c r="TGE3" s="40"/>
      <c r="TGF3" s="40"/>
      <c r="TGG3" s="40"/>
      <c r="TGH3" s="40"/>
      <c r="TGI3" s="40"/>
      <c r="TGJ3" s="40"/>
      <c r="TGK3" s="40"/>
      <c r="TGL3" s="40"/>
      <c r="TGM3" s="40"/>
      <c r="TGN3" s="40"/>
      <c r="TGO3" s="40"/>
      <c r="TGP3" s="40"/>
      <c r="TGQ3" s="40"/>
      <c r="TGR3" s="40"/>
      <c r="TGS3" s="40"/>
      <c r="TGT3" s="40"/>
      <c r="TGU3" s="40"/>
      <c r="TGV3" s="40"/>
      <c r="TGW3" s="40"/>
      <c r="TGX3" s="40"/>
      <c r="TGY3" s="40"/>
      <c r="TGZ3" s="40"/>
      <c r="THA3" s="40"/>
      <c r="THB3" s="40"/>
      <c r="THC3" s="40"/>
      <c r="THD3" s="40"/>
      <c r="THE3" s="40"/>
      <c r="THF3" s="40"/>
      <c r="THG3" s="40"/>
      <c r="THH3" s="40"/>
      <c r="THI3" s="40"/>
      <c r="THJ3" s="40"/>
      <c r="THK3" s="40"/>
      <c r="THL3" s="40"/>
      <c r="THM3" s="40"/>
      <c r="THN3" s="40"/>
      <c r="THO3" s="40"/>
      <c r="THP3" s="40"/>
      <c r="THQ3" s="40"/>
      <c r="THR3" s="40"/>
      <c r="THS3" s="40"/>
      <c r="THT3" s="40"/>
      <c r="THU3" s="40"/>
      <c r="THV3" s="40"/>
      <c r="THW3" s="40"/>
      <c r="THX3" s="40"/>
      <c r="THY3" s="40"/>
      <c r="THZ3" s="40"/>
      <c r="TIA3" s="40"/>
      <c r="TIB3" s="40"/>
      <c r="TIC3" s="40"/>
      <c r="TID3" s="40"/>
      <c r="TIE3" s="40"/>
      <c r="TIF3" s="40"/>
      <c r="TIG3" s="40"/>
      <c r="TIH3" s="40"/>
      <c r="TII3" s="40"/>
      <c r="TIJ3" s="40"/>
      <c r="TIK3" s="40"/>
      <c r="TIL3" s="40"/>
      <c r="TIM3" s="40"/>
      <c r="TIN3" s="40"/>
      <c r="TIO3" s="40"/>
      <c r="TIP3" s="40"/>
      <c r="TIQ3" s="40"/>
      <c r="TIR3" s="40"/>
      <c r="TIS3" s="40"/>
      <c r="TIT3" s="40"/>
      <c r="TIU3" s="40"/>
      <c r="TIV3" s="40"/>
      <c r="TIW3" s="40"/>
      <c r="TIX3" s="40"/>
      <c r="TIY3" s="40"/>
      <c r="TIZ3" s="40"/>
      <c r="TJA3" s="40"/>
      <c r="TJB3" s="40"/>
      <c r="TJC3" s="40"/>
      <c r="TJD3" s="40"/>
      <c r="TJE3" s="40"/>
      <c r="TJF3" s="40"/>
      <c r="TJG3" s="40"/>
      <c r="TJH3" s="40"/>
      <c r="TJI3" s="40"/>
      <c r="TJJ3" s="40"/>
      <c r="TJK3" s="40"/>
      <c r="TJL3" s="40"/>
      <c r="TJM3" s="40"/>
      <c r="TJN3" s="40"/>
      <c r="TJO3" s="40"/>
      <c r="TJP3" s="40"/>
      <c r="TJQ3" s="40"/>
      <c r="TJR3" s="40"/>
      <c r="TJS3" s="40"/>
      <c r="TJT3" s="40"/>
      <c r="TJU3" s="40"/>
      <c r="TJV3" s="40"/>
      <c r="TJW3" s="40"/>
      <c r="TJX3" s="40"/>
      <c r="TJY3" s="40"/>
      <c r="TJZ3" s="40"/>
      <c r="TKA3" s="40"/>
      <c r="TKB3" s="40"/>
      <c r="TKC3" s="40"/>
      <c r="TKD3" s="40"/>
      <c r="TKE3" s="40"/>
      <c r="TKF3" s="40"/>
      <c r="TKG3" s="40"/>
      <c r="TKH3" s="40"/>
      <c r="TKI3" s="40"/>
      <c r="TKJ3" s="40"/>
      <c r="TKK3" s="40"/>
      <c r="TKL3" s="40"/>
      <c r="TKM3" s="40"/>
      <c r="TKN3" s="40"/>
      <c r="TKO3" s="40"/>
      <c r="TKP3" s="40"/>
      <c r="TKQ3" s="40"/>
      <c r="TKR3" s="40"/>
      <c r="TKS3" s="40"/>
      <c r="TKT3" s="40"/>
      <c r="TKU3" s="40"/>
      <c r="TKV3" s="40"/>
      <c r="TKW3" s="40"/>
      <c r="TKX3" s="40"/>
      <c r="TKY3" s="40"/>
      <c r="TKZ3" s="40"/>
      <c r="TLA3" s="40"/>
      <c r="TLB3" s="40"/>
      <c r="TLC3" s="40"/>
      <c r="TLD3" s="40"/>
      <c r="TLE3" s="40"/>
      <c r="TLF3" s="40"/>
      <c r="TLG3" s="40"/>
      <c r="TLH3" s="40"/>
      <c r="TLI3" s="40"/>
      <c r="TLJ3" s="40"/>
      <c r="TLK3" s="40"/>
      <c r="TLL3" s="40"/>
      <c r="TLM3" s="40"/>
      <c r="TLN3" s="40"/>
      <c r="TLO3" s="40"/>
      <c r="TLP3" s="40"/>
      <c r="TLQ3" s="40"/>
      <c r="TLR3" s="40"/>
      <c r="TLS3" s="40"/>
      <c r="TLT3" s="40"/>
      <c r="TLU3" s="40"/>
      <c r="TLV3" s="40"/>
      <c r="TLW3" s="40"/>
      <c r="TLX3" s="40"/>
      <c r="TLY3" s="40"/>
      <c r="TLZ3" s="40"/>
      <c r="TMA3" s="40"/>
      <c r="TMB3" s="40"/>
      <c r="TMC3" s="40"/>
      <c r="TMD3" s="40"/>
      <c r="TME3" s="40"/>
      <c r="TMF3" s="40"/>
      <c r="TMG3" s="40"/>
      <c r="TMH3" s="40"/>
      <c r="TMI3" s="40"/>
      <c r="TMJ3" s="40"/>
      <c r="TMK3" s="40"/>
      <c r="TML3" s="40"/>
      <c r="TMM3" s="40"/>
      <c r="TMN3" s="40"/>
      <c r="TMO3" s="40"/>
      <c r="TMP3" s="40"/>
      <c r="TMQ3" s="40"/>
      <c r="TMR3" s="40"/>
      <c r="TMS3" s="40"/>
      <c r="TMT3" s="40"/>
      <c r="TMU3" s="40"/>
      <c r="TMV3" s="40"/>
      <c r="TMW3" s="40"/>
      <c r="TMX3" s="40"/>
      <c r="TMY3" s="40"/>
      <c r="TMZ3" s="40"/>
      <c r="TNA3" s="40"/>
      <c r="TNB3" s="40"/>
      <c r="TNC3" s="40"/>
      <c r="TND3" s="40"/>
      <c r="TNE3" s="40"/>
      <c r="TNF3" s="40"/>
      <c r="TNG3" s="40"/>
      <c r="TNH3" s="40"/>
      <c r="TNI3" s="40"/>
      <c r="TNJ3" s="40"/>
      <c r="TNK3" s="40"/>
      <c r="TNL3" s="40"/>
      <c r="TNM3" s="40"/>
      <c r="TNN3" s="40"/>
      <c r="TNO3" s="40"/>
      <c r="TNP3" s="40"/>
      <c r="TNQ3" s="40"/>
      <c r="TNR3" s="40"/>
      <c r="TNS3" s="40"/>
      <c r="TNT3" s="40"/>
      <c r="TNU3" s="40"/>
      <c r="TNV3" s="40"/>
      <c r="TNW3" s="40"/>
      <c r="TNX3" s="40"/>
      <c r="TNY3" s="40"/>
      <c r="TNZ3" s="40"/>
      <c r="TOA3" s="40"/>
      <c r="TOB3" s="40"/>
      <c r="TOC3" s="40"/>
      <c r="TOD3" s="40"/>
      <c r="TOE3" s="40"/>
      <c r="TOF3" s="40"/>
      <c r="TOG3" s="40"/>
      <c r="TOH3" s="40"/>
      <c r="TOI3" s="40"/>
      <c r="TOJ3" s="40"/>
      <c r="TOK3" s="40"/>
      <c r="TOL3" s="40"/>
      <c r="TOM3" s="40"/>
      <c r="TON3" s="40"/>
      <c r="TOO3" s="40"/>
      <c r="TOP3" s="40"/>
      <c r="TOQ3" s="40"/>
      <c r="TOR3" s="40"/>
      <c r="TOS3" s="40"/>
      <c r="TOT3" s="40"/>
      <c r="TOU3" s="40"/>
      <c r="TOV3" s="40"/>
      <c r="TOW3" s="40"/>
      <c r="TOX3" s="40"/>
      <c r="TOY3" s="40"/>
      <c r="TOZ3" s="40"/>
      <c r="TPA3" s="40"/>
      <c r="TPB3" s="40"/>
      <c r="TPC3" s="40"/>
      <c r="TPD3" s="40"/>
      <c r="TPE3" s="40"/>
      <c r="TPF3" s="40"/>
      <c r="TPG3" s="40"/>
      <c r="TPH3" s="40"/>
      <c r="TPI3" s="40"/>
      <c r="TPJ3" s="40"/>
      <c r="TPK3" s="40"/>
      <c r="TPL3" s="40"/>
      <c r="TPM3" s="40"/>
      <c r="TPN3" s="40"/>
      <c r="TPO3" s="40"/>
      <c r="TPP3" s="40"/>
      <c r="TPQ3" s="40"/>
      <c r="TPR3" s="40"/>
      <c r="TPS3" s="40"/>
      <c r="TPT3" s="40"/>
      <c r="TPU3" s="40"/>
      <c r="TPV3" s="40"/>
      <c r="TPW3" s="40"/>
      <c r="TPX3" s="40"/>
      <c r="TPY3" s="40"/>
      <c r="TPZ3" s="40"/>
      <c r="TQA3" s="40"/>
      <c r="TQB3" s="40"/>
      <c r="TQC3" s="40"/>
      <c r="TQD3" s="40"/>
      <c r="TQE3" s="40"/>
      <c r="TQF3" s="40"/>
      <c r="TQG3" s="40"/>
      <c r="TQH3" s="40"/>
      <c r="TQI3" s="40"/>
      <c r="TQJ3" s="40"/>
      <c r="TQK3" s="40"/>
      <c r="TQL3" s="40"/>
      <c r="TQM3" s="40"/>
      <c r="TQN3" s="40"/>
      <c r="TQO3" s="40"/>
      <c r="TQP3" s="40"/>
      <c r="TQQ3" s="40"/>
      <c r="TQR3" s="40"/>
      <c r="TQS3" s="40"/>
      <c r="TQT3" s="40"/>
      <c r="TQU3" s="40"/>
      <c r="TQV3" s="40"/>
      <c r="TQW3" s="40"/>
      <c r="TQX3" s="40"/>
      <c r="TQY3" s="40"/>
      <c r="TQZ3" s="40"/>
      <c r="TRA3" s="40"/>
      <c r="TRB3" s="40"/>
      <c r="TRC3" s="40"/>
      <c r="TRD3" s="40"/>
      <c r="TRE3" s="40"/>
      <c r="TRF3" s="40"/>
      <c r="TRG3" s="40"/>
      <c r="TRH3" s="40"/>
      <c r="TRI3" s="40"/>
      <c r="TRJ3" s="40"/>
      <c r="TRK3" s="40"/>
      <c r="TRL3" s="40"/>
      <c r="TRM3" s="40"/>
      <c r="TRN3" s="40"/>
      <c r="TRO3" s="40"/>
      <c r="TRP3" s="40"/>
      <c r="TRQ3" s="40"/>
      <c r="TRR3" s="40"/>
      <c r="TRS3" s="40"/>
      <c r="TRT3" s="40"/>
      <c r="TRU3" s="40"/>
      <c r="TRV3" s="40"/>
      <c r="TRW3" s="40"/>
      <c r="TRX3" s="40"/>
      <c r="TRY3" s="40"/>
      <c r="TRZ3" s="40"/>
      <c r="TSA3" s="40"/>
      <c r="TSB3" s="40"/>
      <c r="TSC3" s="40"/>
      <c r="TSD3" s="40"/>
      <c r="TSE3" s="40"/>
      <c r="TSF3" s="40"/>
      <c r="TSG3" s="40"/>
      <c r="TSH3" s="40"/>
      <c r="TSI3" s="40"/>
      <c r="TSJ3" s="40"/>
      <c r="TSK3" s="40"/>
      <c r="TSL3" s="40"/>
      <c r="TSM3" s="40"/>
      <c r="TSN3" s="40"/>
      <c r="TSO3" s="40"/>
      <c r="TSP3" s="40"/>
      <c r="TSQ3" s="40"/>
      <c r="TSR3" s="40"/>
      <c r="TSS3" s="40"/>
      <c r="TST3" s="40"/>
      <c r="TSU3" s="40"/>
      <c r="TSV3" s="40"/>
      <c r="TSW3" s="40"/>
      <c r="TSX3" s="40"/>
      <c r="TSY3" s="40"/>
      <c r="TSZ3" s="40"/>
      <c r="TTA3" s="40"/>
      <c r="TTB3" s="40"/>
      <c r="TTC3" s="40"/>
      <c r="TTD3" s="40"/>
      <c r="TTE3" s="40"/>
      <c r="TTF3" s="40"/>
      <c r="TTG3" s="40"/>
      <c r="TTH3" s="40"/>
      <c r="TTI3" s="40"/>
      <c r="TTJ3" s="40"/>
      <c r="TTK3" s="40"/>
      <c r="TTL3" s="40"/>
      <c r="TTM3" s="40"/>
      <c r="TTN3" s="40"/>
      <c r="TTO3" s="40"/>
      <c r="TTP3" s="40"/>
      <c r="TTQ3" s="40"/>
      <c r="TTR3" s="40"/>
      <c r="TTS3" s="40"/>
      <c r="TTT3" s="40"/>
      <c r="TTU3" s="40"/>
      <c r="TTV3" s="40"/>
      <c r="TTW3" s="40"/>
      <c r="TTX3" s="40"/>
      <c r="TTY3" s="40"/>
      <c r="TTZ3" s="40"/>
      <c r="TUA3" s="40"/>
      <c r="TUB3" s="40"/>
      <c r="TUC3" s="40"/>
      <c r="TUD3" s="40"/>
      <c r="TUE3" s="40"/>
      <c r="TUF3" s="40"/>
      <c r="TUG3" s="40"/>
      <c r="TUH3" s="40"/>
      <c r="TUI3" s="40"/>
      <c r="TUJ3" s="40"/>
      <c r="TUK3" s="40"/>
      <c r="TUL3" s="40"/>
      <c r="TUM3" s="40"/>
      <c r="TUN3" s="40"/>
      <c r="TUO3" s="40"/>
      <c r="TUP3" s="40"/>
      <c r="TUQ3" s="40"/>
      <c r="TUR3" s="40"/>
      <c r="TUS3" s="40"/>
      <c r="TUT3" s="40"/>
      <c r="TUU3" s="40"/>
      <c r="TUV3" s="40"/>
      <c r="TUW3" s="40"/>
      <c r="TUX3" s="40"/>
      <c r="TUY3" s="40"/>
      <c r="TUZ3" s="40"/>
      <c r="TVA3" s="40"/>
      <c r="TVB3" s="40"/>
      <c r="TVC3" s="40"/>
      <c r="TVD3" s="40"/>
      <c r="TVE3" s="40"/>
      <c r="TVF3" s="40"/>
      <c r="TVG3" s="40"/>
      <c r="TVH3" s="40"/>
      <c r="TVI3" s="40"/>
      <c r="TVJ3" s="40"/>
      <c r="TVK3" s="40"/>
      <c r="TVL3" s="40"/>
      <c r="TVM3" s="40"/>
      <c r="TVN3" s="40"/>
      <c r="TVO3" s="40"/>
      <c r="TVP3" s="40"/>
      <c r="TVQ3" s="40"/>
      <c r="TVR3" s="40"/>
      <c r="TVS3" s="40"/>
      <c r="TVT3" s="40"/>
      <c r="TVU3" s="40"/>
      <c r="TVV3" s="40"/>
      <c r="TVW3" s="40"/>
      <c r="TVX3" s="40"/>
      <c r="TVY3" s="40"/>
      <c r="TVZ3" s="40"/>
      <c r="TWA3" s="40"/>
      <c r="TWB3" s="40"/>
      <c r="TWC3" s="40"/>
      <c r="TWD3" s="40"/>
      <c r="TWE3" s="40"/>
      <c r="TWF3" s="40"/>
      <c r="TWG3" s="40"/>
      <c r="TWH3" s="40"/>
      <c r="TWI3" s="40"/>
      <c r="TWJ3" s="40"/>
      <c r="TWK3" s="40"/>
      <c r="TWL3" s="40"/>
      <c r="TWM3" s="40"/>
      <c r="TWN3" s="40"/>
      <c r="TWO3" s="40"/>
      <c r="TWP3" s="40"/>
      <c r="TWQ3" s="40"/>
      <c r="TWR3" s="40"/>
      <c r="TWS3" s="40"/>
      <c r="TWT3" s="40"/>
      <c r="TWU3" s="40"/>
      <c r="TWV3" s="40"/>
      <c r="TWW3" s="40"/>
      <c r="TWX3" s="40"/>
      <c r="TWY3" s="40"/>
      <c r="TWZ3" s="40"/>
      <c r="TXA3" s="40"/>
      <c r="TXB3" s="40"/>
      <c r="TXC3" s="40"/>
      <c r="TXD3" s="40"/>
      <c r="TXE3" s="40"/>
      <c r="TXF3" s="40"/>
      <c r="TXG3" s="40"/>
      <c r="TXH3" s="40"/>
      <c r="TXI3" s="40"/>
      <c r="TXJ3" s="40"/>
      <c r="TXK3" s="40"/>
      <c r="TXL3" s="40"/>
      <c r="TXM3" s="40"/>
      <c r="TXN3" s="40"/>
      <c r="TXO3" s="40"/>
      <c r="TXP3" s="40"/>
      <c r="TXQ3" s="40"/>
      <c r="TXR3" s="40"/>
      <c r="TXS3" s="40"/>
      <c r="TXT3" s="40"/>
      <c r="TXU3" s="40"/>
      <c r="TXV3" s="40"/>
      <c r="TXW3" s="40"/>
      <c r="TXX3" s="40"/>
      <c r="TXY3" s="40"/>
      <c r="TXZ3" s="40"/>
      <c r="TYA3" s="40"/>
      <c r="TYB3" s="40"/>
      <c r="TYC3" s="40"/>
      <c r="TYD3" s="40"/>
      <c r="TYE3" s="40"/>
      <c r="TYF3" s="40"/>
      <c r="TYG3" s="40"/>
      <c r="TYH3" s="40"/>
      <c r="TYI3" s="40"/>
      <c r="TYJ3" s="40"/>
      <c r="TYK3" s="40"/>
      <c r="TYL3" s="40"/>
      <c r="TYM3" s="40"/>
      <c r="TYN3" s="40"/>
      <c r="TYO3" s="40"/>
      <c r="TYP3" s="40"/>
      <c r="TYQ3" s="40"/>
      <c r="TYR3" s="40"/>
      <c r="TYS3" s="40"/>
      <c r="TYT3" s="40"/>
      <c r="TYU3" s="40"/>
      <c r="TYV3" s="40"/>
      <c r="TYW3" s="40"/>
      <c r="TYX3" s="40"/>
      <c r="TYY3" s="40"/>
      <c r="TYZ3" s="40"/>
      <c r="TZA3" s="40"/>
      <c r="TZB3" s="40"/>
      <c r="TZC3" s="40"/>
      <c r="TZD3" s="40"/>
      <c r="TZE3" s="40"/>
      <c r="TZF3" s="40"/>
      <c r="TZG3" s="40"/>
      <c r="TZH3" s="40"/>
      <c r="TZI3" s="40"/>
      <c r="TZJ3" s="40"/>
      <c r="TZK3" s="40"/>
      <c r="TZL3" s="40"/>
      <c r="TZM3" s="40"/>
      <c r="TZN3" s="40"/>
      <c r="TZO3" s="40"/>
      <c r="TZP3" s="40"/>
      <c r="TZQ3" s="40"/>
      <c r="TZR3" s="40"/>
      <c r="TZS3" s="40"/>
      <c r="TZT3" s="40"/>
      <c r="TZU3" s="40"/>
      <c r="TZV3" s="40"/>
      <c r="TZW3" s="40"/>
      <c r="TZX3" s="40"/>
      <c r="TZY3" s="40"/>
      <c r="TZZ3" s="40"/>
      <c r="UAA3" s="40"/>
      <c r="UAB3" s="40"/>
      <c r="UAC3" s="40"/>
      <c r="UAD3" s="40"/>
      <c r="UAE3" s="40"/>
      <c r="UAF3" s="40"/>
      <c r="UAG3" s="40"/>
      <c r="UAH3" s="40"/>
      <c r="UAI3" s="40"/>
      <c r="UAJ3" s="40"/>
      <c r="UAK3" s="40"/>
      <c r="UAL3" s="40"/>
      <c r="UAM3" s="40"/>
      <c r="UAN3" s="40"/>
      <c r="UAO3" s="40"/>
      <c r="UAP3" s="40"/>
      <c r="UAQ3" s="40"/>
      <c r="UAR3" s="40"/>
      <c r="UAS3" s="40"/>
      <c r="UAT3" s="40"/>
      <c r="UAU3" s="40"/>
      <c r="UAV3" s="40"/>
      <c r="UAW3" s="40"/>
      <c r="UAX3" s="40"/>
      <c r="UAY3" s="40"/>
      <c r="UAZ3" s="40"/>
      <c r="UBA3" s="40"/>
      <c r="UBB3" s="40"/>
      <c r="UBC3" s="40"/>
      <c r="UBD3" s="40"/>
      <c r="UBE3" s="40"/>
      <c r="UBF3" s="40"/>
      <c r="UBG3" s="40"/>
      <c r="UBH3" s="40"/>
      <c r="UBI3" s="40"/>
      <c r="UBJ3" s="40"/>
      <c r="UBK3" s="40"/>
      <c r="UBL3" s="40"/>
      <c r="UBM3" s="40"/>
      <c r="UBN3" s="40"/>
      <c r="UBO3" s="40"/>
      <c r="UBP3" s="40"/>
      <c r="UBQ3" s="40"/>
      <c r="UBR3" s="40"/>
      <c r="UBS3" s="40"/>
      <c r="UBT3" s="40"/>
      <c r="UBU3" s="40"/>
      <c r="UBV3" s="40"/>
      <c r="UBW3" s="40"/>
      <c r="UBX3" s="40"/>
      <c r="UBY3" s="40"/>
      <c r="UBZ3" s="40"/>
      <c r="UCA3" s="40"/>
      <c r="UCB3" s="40"/>
      <c r="UCC3" s="40"/>
      <c r="UCD3" s="40"/>
      <c r="UCE3" s="40"/>
      <c r="UCF3" s="40"/>
      <c r="UCG3" s="40"/>
      <c r="UCH3" s="40"/>
      <c r="UCI3" s="40"/>
      <c r="UCJ3" s="40"/>
      <c r="UCK3" s="40"/>
      <c r="UCL3" s="40"/>
      <c r="UCM3" s="40"/>
      <c r="UCN3" s="40"/>
      <c r="UCO3" s="40"/>
      <c r="UCP3" s="40"/>
      <c r="UCQ3" s="40"/>
      <c r="UCR3" s="40"/>
      <c r="UCS3" s="40"/>
      <c r="UCT3" s="40"/>
      <c r="UCU3" s="40"/>
      <c r="UCV3" s="40"/>
      <c r="UCW3" s="40"/>
      <c r="UCX3" s="40"/>
      <c r="UCY3" s="40"/>
      <c r="UCZ3" s="40"/>
      <c r="UDA3" s="40"/>
      <c r="UDB3" s="40"/>
      <c r="UDC3" s="40"/>
      <c r="UDD3" s="40"/>
      <c r="UDE3" s="40"/>
      <c r="UDF3" s="40"/>
      <c r="UDG3" s="40"/>
      <c r="UDH3" s="40"/>
      <c r="UDI3" s="40"/>
      <c r="UDJ3" s="40"/>
      <c r="UDK3" s="40"/>
      <c r="UDL3" s="40"/>
      <c r="UDM3" s="40"/>
      <c r="UDN3" s="40"/>
      <c r="UDO3" s="40"/>
      <c r="UDP3" s="40"/>
      <c r="UDQ3" s="40"/>
      <c r="UDR3" s="40"/>
      <c r="UDS3" s="40"/>
      <c r="UDT3" s="40"/>
      <c r="UDU3" s="40"/>
      <c r="UDV3" s="40"/>
      <c r="UDW3" s="40"/>
      <c r="UDX3" s="40"/>
      <c r="UDY3" s="40"/>
      <c r="UDZ3" s="40"/>
      <c r="UEA3" s="40"/>
      <c r="UEB3" s="40"/>
      <c r="UEC3" s="40"/>
      <c r="UED3" s="40"/>
      <c r="UEE3" s="40"/>
      <c r="UEF3" s="40"/>
      <c r="UEG3" s="40"/>
      <c r="UEH3" s="40"/>
      <c r="UEI3" s="40"/>
      <c r="UEJ3" s="40"/>
      <c r="UEK3" s="40"/>
      <c r="UEL3" s="40"/>
      <c r="UEM3" s="40"/>
      <c r="UEN3" s="40"/>
      <c r="UEO3" s="40"/>
      <c r="UEP3" s="40"/>
      <c r="UEQ3" s="40"/>
      <c r="UER3" s="40"/>
      <c r="UES3" s="40"/>
      <c r="UET3" s="40"/>
      <c r="UEU3" s="40"/>
      <c r="UEV3" s="40"/>
      <c r="UEW3" s="40"/>
      <c r="UEX3" s="40"/>
      <c r="UEY3" s="40"/>
      <c r="UEZ3" s="40"/>
      <c r="UFA3" s="40"/>
      <c r="UFB3" s="40"/>
      <c r="UFC3" s="40"/>
      <c r="UFD3" s="40"/>
      <c r="UFE3" s="40"/>
      <c r="UFF3" s="40"/>
      <c r="UFG3" s="40"/>
      <c r="UFH3" s="40"/>
      <c r="UFI3" s="40"/>
      <c r="UFJ3" s="40"/>
      <c r="UFK3" s="40"/>
      <c r="UFL3" s="40"/>
      <c r="UFM3" s="40"/>
      <c r="UFN3" s="40"/>
      <c r="UFO3" s="40"/>
      <c r="UFP3" s="40"/>
      <c r="UFQ3" s="40"/>
      <c r="UFR3" s="40"/>
      <c r="UFS3" s="40"/>
      <c r="UFT3" s="40"/>
      <c r="UFU3" s="40"/>
      <c r="UFV3" s="40"/>
      <c r="UFW3" s="40"/>
      <c r="UFX3" s="40"/>
      <c r="UFY3" s="40"/>
      <c r="UFZ3" s="40"/>
      <c r="UGA3" s="40"/>
      <c r="UGB3" s="40"/>
      <c r="UGC3" s="40"/>
      <c r="UGD3" s="40"/>
      <c r="UGE3" s="40"/>
      <c r="UGF3" s="40"/>
      <c r="UGG3" s="40"/>
      <c r="UGH3" s="40"/>
      <c r="UGI3" s="40"/>
      <c r="UGJ3" s="40"/>
      <c r="UGK3" s="40"/>
      <c r="UGL3" s="40"/>
      <c r="UGM3" s="40"/>
      <c r="UGN3" s="40"/>
      <c r="UGO3" s="40"/>
      <c r="UGP3" s="40"/>
      <c r="UGQ3" s="40"/>
      <c r="UGR3" s="40"/>
      <c r="UGS3" s="40"/>
      <c r="UGT3" s="40"/>
      <c r="UGU3" s="40"/>
      <c r="UGV3" s="40"/>
      <c r="UGW3" s="40"/>
      <c r="UGX3" s="40"/>
      <c r="UGY3" s="40"/>
      <c r="UGZ3" s="40"/>
      <c r="UHA3" s="40"/>
      <c r="UHB3" s="40"/>
      <c r="UHC3" s="40"/>
      <c r="UHD3" s="40"/>
      <c r="UHE3" s="40"/>
      <c r="UHF3" s="40"/>
      <c r="UHG3" s="40"/>
      <c r="UHH3" s="40"/>
      <c r="UHI3" s="40"/>
      <c r="UHJ3" s="40"/>
      <c r="UHK3" s="40"/>
      <c r="UHL3" s="40"/>
      <c r="UHM3" s="40"/>
      <c r="UHN3" s="40"/>
      <c r="UHO3" s="40"/>
      <c r="UHP3" s="40"/>
      <c r="UHQ3" s="40"/>
      <c r="UHR3" s="40"/>
      <c r="UHS3" s="40"/>
      <c r="UHT3" s="40"/>
      <c r="UHU3" s="40"/>
      <c r="UHV3" s="40"/>
      <c r="UHW3" s="40"/>
      <c r="UHX3" s="40"/>
      <c r="UHY3" s="40"/>
      <c r="UHZ3" s="40"/>
      <c r="UIA3" s="40"/>
      <c r="UIB3" s="40"/>
      <c r="UIC3" s="40"/>
      <c r="UID3" s="40"/>
      <c r="UIE3" s="40"/>
      <c r="UIF3" s="40"/>
      <c r="UIG3" s="40"/>
      <c r="UIH3" s="40"/>
      <c r="UII3" s="40"/>
      <c r="UIJ3" s="40"/>
      <c r="UIK3" s="40"/>
      <c r="UIL3" s="40"/>
      <c r="UIM3" s="40"/>
      <c r="UIN3" s="40"/>
      <c r="UIO3" s="40"/>
      <c r="UIP3" s="40"/>
      <c r="UIQ3" s="40"/>
      <c r="UIR3" s="40"/>
      <c r="UIS3" s="40"/>
      <c r="UIT3" s="40"/>
      <c r="UIU3" s="40"/>
      <c r="UIV3" s="40"/>
      <c r="UIW3" s="40"/>
      <c r="UIX3" s="40"/>
      <c r="UIY3" s="40"/>
      <c r="UIZ3" s="40"/>
      <c r="UJA3" s="40"/>
      <c r="UJB3" s="40"/>
      <c r="UJC3" s="40"/>
      <c r="UJD3" s="40"/>
      <c r="UJE3" s="40"/>
      <c r="UJF3" s="40"/>
      <c r="UJG3" s="40"/>
      <c r="UJH3" s="40"/>
      <c r="UJI3" s="40"/>
      <c r="UJJ3" s="40"/>
      <c r="UJK3" s="40"/>
      <c r="UJL3" s="40"/>
      <c r="UJM3" s="40"/>
      <c r="UJN3" s="40"/>
      <c r="UJO3" s="40"/>
      <c r="UJP3" s="40"/>
      <c r="UJQ3" s="40"/>
      <c r="UJR3" s="40"/>
      <c r="UJS3" s="40"/>
      <c r="UJT3" s="40"/>
      <c r="UJU3" s="40"/>
      <c r="UJV3" s="40"/>
      <c r="UJW3" s="40"/>
      <c r="UJX3" s="40"/>
      <c r="UJY3" s="40"/>
      <c r="UJZ3" s="40"/>
      <c r="UKA3" s="40"/>
      <c r="UKB3" s="40"/>
      <c r="UKC3" s="40"/>
      <c r="UKD3" s="40"/>
      <c r="UKE3" s="40"/>
      <c r="UKF3" s="40"/>
      <c r="UKG3" s="40"/>
      <c r="UKH3" s="40"/>
      <c r="UKI3" s="40"/>
      <c r="UKJ3" s="40"/>
      <c r="UKK3" s="40"/>
      <c r="UKL3" s="40"/>
      <c r="UKM3" s="40"/>
      <c r="UKN3" s="40"/>
      <c r="UKO3" s="40"/>
      <c r="UKP3" s="40"/>
      <c r="UKQ3" s="40"/>
      <c r="UKR3" s="40"/>
      <c r="UKS3" s="40"/>
      <c r="UKT3" s="40"/>
      <c r="UKU3" s="40"/>
      <c r="UKV3" s="40"/>
      <c r="UKW3" s="40"/>
      <c r="UKX3" s="40"/>
      <c r="UKY3" s="40"/>
      <c r="UKZ3" s="40"/>
      <c r="ULA3" s="40"/>
      <c r="ULB3" s="40"/>
      <c r="ULC3" s="40"/>
      <c r="ULD3" s="40"/>
      <c r="ULE3" s="40"/>
      <c r="ULF3" s="40"/>
      <c r="ULG3" s="40"/>
      <c r="ULH3" s="40"/>
      <c r="ULI3" s="40"/>
      <c r="ULJ3" s="40"/>
      <c r="ULK3" s="40"/>
      <c r="ULL3" s="40"/>
      <c r="ULM3" s="40"/>
      <c r="ULN3" s="40"/>
      <c r="ULO3" s="40"/>
      <c r="ULP3" s="40"/>
      <c r="ULQ3" s="40"/>
      <c r="ULR3" s="40"/>
      <c r="ULS3" s="40"/>
      <c r="ULT3" s="40"/>
      <c r="ULU3" s="40"/>
      <c r="ULV3" s="40"/>
      <c r="ULW3" s="40"/>
      <c r="ULX3" s="40"/>
      <c r="ULY3" s="40"/>
      <c r="ULZ3" s="40"/>
      <c r="UMA3" s="40"/>
      <c r="UMB3" s="40"/>
      <c r="UMC3" s="40"/>
      <c r="UMD3" s="40"/>
      <c r="UME3" s="40"/>
      <c r="UMF3" s="40"/>
      <c r="UMG3" s="40"/>
      <c r="UMH3" s="40"/>
      <c r="UMI3" s="40"/>
      <c r="UMJ3" s="40"/>
      <c r="UMK3" s="40"/>
      <c r="UML3" s="40"/>
      <c r="UMM3" s="40"/>
      <c r="UMN3" s="40"/>
      <c r="UMO3" s="40"/>
      <c r="UMP3" s="40"/>
      <c r="UMQ3" s="40"/>
      <c r="UMR3" s="40"/>
      <c r="UMS3" s="40"/>
      <c r="UMT3" s="40"/>
      <c r="UMU3" s="40"/>
      <c r="UMV3" s="40"/>
      <c r="UMW3" s="40"/>
      <c r="UMX3" s="40"/>
      <c r="UMY3" s="40"/>
      <c r="UMZ3" s="40"/>
      <c r="UNA3" s="40"/>
      <c r="UNB3" s="40"/>
      <c r="UNC3" s="40"/>
      <c r="UND3" s="40"/>
      <c r="UNE3" s="40"/>
      <c r="UNF3" s="40"/>
      <c r="UNG3" s="40"/>
      <c r="UNH3" s="40"/>
      <c r="UNI3" s="40"/>
      <c r="UNJ3" s="40"/>
      <c r="UNK3" s="40"/>
      <c r="UNL3" s="40"/>
      <c r="UNM3" s="40"/>
      <c r="UNN3" s="40"/>
      <c r="UNO3" s="40"/>
      <c r="UNP3" s="40"/>
      <c r="UNQ3" s="40"/>
      <c r="UNR3" s="40"/>
      <c r="UNS3" s="40"/>
      <c r="UNT3" s="40"/>
      <c r="UNU3" s="40"/>
      <c r="UNV3" s="40"/>
      <c r="UNW3" s="40"/>
      <c r="UNX3" s="40"/>
      <c r="UNY3" s="40"/>
      <c r="UNZ3" s="40"/>
      <c r="UOA3" s="40"/>
      <c r="UOB3" s="40"/>
      <c r="UOC3" s="40"/>
      <c r="UOD3" s="40"/>
      <c r="UOE3" s="40"/>
      <c r="UOF3" s="40"/>
      <c r="UOG3" s="40"/>
      <c r="UOH3" s="40"/>
      <c r="UOI3" s="40"/>
      <c r="UOJ3" s="40"/>
      <c r="UOK3" s="40"/>
      <c r="UOL3" s="40"/>
      <c r="UOM3" s="40"/>
      <c r="UON3" s="40"/>
      <c r="UOO3" s="40"/>
      <c r="UOP3" s="40"/>
      <c r="UOQ3" s="40"/>
      <c r="UOR3" s="40"/>
      <c r="UOS3" s="40"/>
      <c r="UOT3" s="40"/>
      <c r="UOU3" s="40"/>
      <c r="UOV3" s="40"/>
      <c r="UOW3" s="40"/>
      <c r="UOX3" s="40"/>
      <c r="UOY3" s="40"/>
      <c r="UOZ3" s="40"/>
      <c r="UPA3" s="40"/>
      <c r="UPB3" s="40"/>
      <c r="UPC3" s="40"/>
      <c r="UPD3" s="40"/>
      <c r="UPE3" s="40"/>
      <c r="UPF3" s="40"/>
      <c r="UPG3" s="40"/>
      <c r="UPH3" s="40"/>
      <c r="UPI3" s="40"/>
      <c r="UPJ3" s="40"/>
      <c r="UPK3" s="40"/>
      <c r="UPL3" s="40"/>
      <c r="UPM3" s="40"/>
      <c r="UPN3" s="40"/>
      <c r="UPO3" s="40"/>
      <c r="UPP3" s="40"/>
      <c r="UPQ3" s="40"/>
      <c r="UPR3" s="40"/>
      <c r="UPS3" s="40"/>
      <c r="UPT3" s="40"/>
      <c r="UPU3" s="40"/>
      <c r="UPV3" s="40"/>
      <c r="UPW3" s="40"/>
      <c r="UPX3" s="40"/>
      <c r="UPY3" s="40"/>
      <c r="UPZ3" s="40"/>
      <c r="UQA3" s="40"/>
      <c r="UQB3" s="40"/>
      <c r="UQC3" s="40"/>
      <c r="UQD3" s="40"/>
      <c r="UQE3" s="40"/>
      <c r="UQF3" s="40"/>
      <c r="UQG3" s="40"/>
      <c r="UQH3" s="40"/>
      <c r="UQI3" s="40"/>
      <c r="UQJ3" s="40"/>
      <c r="UQK3" s="40"/>
      <c r="UQL3" s="40"/>
      <c r="UQM3" s="40"/>
      <c r="UQN3" s="40"/>
      <c r="UQO3" s="40"/>
      <c r="UQP3" s="40"/>
      <c r="UQQ3" s="40"/>
      <c r="UQR3" s="40"/>
      <c r="UQS3" s="40"/>
      <c r="UQT3" s="40"/>
      <c r="UQU3" s="40"/>
      <c r="UQV3" s="40"/>
      <c r="UQW3" s="40"/>
      <c r="UQX3" s="40"/>
      <c r="UQY3" s="40"/>
      <c r="UQZ3" s="40"/>
      <c r="URA3" s="40"/>
      <c r="URB3" s="40"/>
      <c r="URC3" s="40"/>
      <c r="URD3" s="40"/>
      <c r="URE3" s="40"/>
      <c r="URF3" s="40"/>
      <c r="URG3" s="40"/>
      <c r="URH3" s="40"/>
      <c r="URI3" s="40"/>
      <c r="URJ3" s="40"/>
      <c r="URK3" s="40"/>
      <c r="URL3" s="40"/>
      <c r="URM3" s="40"/>
      <c r="URN3" s="40"/>
      <c r="URO3" s="40"/>
      <c r="URP3" s="40"/>
      <c r="URQ3" s="40"/>
      <c r="URR3" s="40"/>
      <c r="URS3" s="40"/>
      <c r="URT3" s="40"/>
      <c r="URU3" s="40"/>
      <c r="URV3" s="40"/>
      <c r="URW3" s="40"/>
      <c r="URX3" s="40"/>
      <c r="URY3" s="40"/>
      <c r="URZ3" s="40"/>
      <c r="USA3" s="40"/>
      <c r="USB3" s="40"/>
      <c r="USC3" s="40"/>
      <c r="USD3" s="40"/>
      <c r="USE3" s="40"/>
      <c r="USF3" s="40"/>
      <c r="USG3" s="40"/>
      <c r="USH3" s="40"/>
      <c r="USI3" s="40"/>
      <c r="USJ3" s="40"/>
      <c r="USK3" s="40"/>
      <c r="USL3" s="40"/>
      <c r="USM3" s="40"/>
      <c r="USN3" s="40"/>
      <c r="USO3" s="40"/>
      <c r="USP3" s="40"/>
      <c r="USQ3" s="40"/>
      <c r="USR3" s="40"/>
      <c r="USS3" s="40"/>
      <c r="UST3" s="40"/>
      <c r="USU3" s="40"/>
      <c r="USV3" s="40"/>
      <c r="USW3" s="40"/>
      <c r="USX3" s="40"/>
      <c r="USY3" s="40"/>
      <c r="USZ3" s="40"/>
      <c r="UTA3" s="40"/>
      <c r="UTB3" s="40"/>
      <c r="UTC3" s="40"/>
      <c r="UTD3" s="40"/>
      <c r="UTE3" s="40"/>
      <c r="UTF3" s="40"/>
      <c r="UTG3" s="40"/>
      <c r="UTH3" s="40"/>
      <c r="UTI3" s="40"/>
      <c r="UTJ3" s="40"/>
      <c r="UTK3" s="40"/>
      <c r="UTL3" s="40"/>
      <c r="UTM3" s="40"/>
      <c r="UTN3" s="40"/>
      <c r="UTO3" s="40"/>
      <c r="UTP3" s="40"/>
      <c r="UTQ3" s="40"/>
      <c r="UTR3" s="40"/>
      <c r="UTS3" s="40"/>
      <c r="UTT3" s="40"/>
      <c r="UTU3" s="40"/>
      <c r="UTV3" s="40"/>
      <c r="UTW3" s="40"/>
      <c r="UTX3" s="40"/>
      <c r="UTY3" s="40"/>
      <c r="UTZ3" s="40"/>
      <c r="UUA3" s="40"/>
      <c r="UUB3" s="40"/>
      <c r="UUC3" s="40"/>
      <c r="UUD3" s="40"/>
      <c r="UUE3" s="40"/>
      <c r="UUF3" s="40"/>
      <c r="UUG3" s="40"/>
      <c r="UUH3" s="40"/>
      <c r="UUI3" s="40"/>
      <c r="UUJ3" s="40"/>
      <c r="UUK3" s="40"/>
      <c r="UUL3" s="40"/>
      <c r="UUM3" s="40"/>
      <c r="UUN3" s="40"/>
      <c r="UUO3" s="40"/>
      <c r="UUP3" s="40"/>
      <c r="UUQ3" s="40"/>
      <c r="UUR3" s="40"/>
      <c r="UUS3" s="40"/>
      <c r="UUT3" s="40"/>
      <c r="UUU3" s="40"/>
      <c r="UUV3" s="40"/>
      <c r="UUW3" s="40"/>
      <c r="UUX3" s="40"/>
      <c r="UUY3" s="40"/>
      <c r="UUZ3" s="40"/>
      <c r="UVA3" s="40"/>
      <c r="UVB3" s="40"/>
      <c r="UVC3" s="40"/>
      <c r="UVD3" s="40"/>
      <c r="UVE3" s="40"/>
      <c r="UVF3" s="40"/>
      <c r="UVG3" s="40"/>
      <c r="UVH3" s="40"/>
      <c r="UVI3" s="40"/>
      <c r="UVJ3" s="40"/>
      <c r="UVK3" s="40"/>
      <c r="UVL3" s="40"/>
      <c r="UVM3" s="40"/>
      <c r="UVN3" s="40"/>
      <c r="UVO3" s="40"/>
      <c r="UVP3" s="40"/>
      <c r="UVQ3" s="40"/>
      <c r="UVR3" s="40"/>
      <c r="UVS3" s="40"/>
      <c r="UVT3" s="40"/>
      <c r="UVU3" s="40"/>
      <c r="UVV3" s="40"/>
      <c r="UVW3" s="40"/>
      <c r="UVX3" s="40"/>
      <c r="UVY3" s="40"/>
      <c r="UVZ3" s="40"/>
      <c r="UWA3" s="40"/>
      <c r="UWB3" s="40"/>
      <c r="UWC3" s="40"/>
      <c r="UWD3" s="40"/>
      <c r="UWE3" s="40"/>
      <c r="UWF3" s="40"/>
      <c r="UWG3" s="40"/>
      <c r="UWH3" s="40"/>
      <c r="UWI3" s="40"/>
      <c r="UWJ3" s="40"/>
      <c r="UWK3" s="40"/>
      <c r="UWL3" s="40"/>
      <c r="UWM3" s="40"/>
      <c r="UWN3" s="40"/>
      <c r="UWO3" s="40"/>
      <c r="UWP3" s="40"/>
      <c r="UWQ3" s="40"/>
      <c r="UWR3" s="40"/>
      <c r="UWS3" s="40"/>
      <c r="UWT3" s="40"/>
      <c r="UWU3" s="40"/>
      <c r="UWV3" s="40"/>
      <c r="UWW3" s="40"/>
      <c r="UWX3" s="40"/>
      <c r="UWY3" s="40"/>
      <c r="UWZ3" s="40"/>
      <c r="UXA3" s="40"/>
      <c r="UXB3" s="40"/>
      <c r="UXC3" s="40"/>
      <c r="UXD3" s="40"/>
      <c r="UXE3" s="40"/>
      <c r="UXF3" s="40"/>
      <c r="UXG3" s="40"/>
      <c r="UXH3" s="40"/>
      <c r="UXI3" s="40"/>
      <c r="UXJ3" s="40"/>
      <c r="UXK3" s="40"/>
      <c r="UXL3" s="40"/>
      <c r="UXM3" s="40"/>
      <c r="UXN3" s="40"/>
      <c r="UXO3" s="40"/>
      <c r="UXP3" s="40"/>
      <c r="UXQ3" s="40"/>
      <c r="UXR3" s="40"/>
      <c r="UXS3" s="40"/>
      <c r="UXT3" s="40"/>
      <c r="UXU3" s="40"/>
      <c r="UXV3" s="40"/>
      <c r="UXW3" s="40"/>
      <c r="UXX3" s="40"/>
      <c r="UXY3" s="40"/>
      <c r="UXZ3" s="40"/>
      <c r="UYA3" s="40"/>
      <c r="UYB3" s="40"/>
      <c r="UYC3" s="40"/>
      <c r="UYD3" s="40"/>
      <c r="UYE3" s="40"/>
      <c r="UYF3" s="40"/>
      <c r="UYG3" s="40"/>
      <c r="UYH3" s="40"/>
      <c r="UYI3" s="40"/>
      <c r="UYJ3" s="40"/>
      <c r="UYK3" s="40"/>
      <c r="UYL3" s="40"/>
      <c r="UYM3" s="40"/>
      <c r="UYN3" s="40"/>
      <c r="UYO3" s="40"/>
      <c r="UYP3" s="40"/>
      <c r="UYQ3" s="40"/>
      <c r="UYR3" s="40"/>
      <c r="UYS3" s="40"/>
      <c r="UYT3" s="40"/>
      <c r="UYU3" s="40"/>
      <c r="UYV3" s="40"/>
      <c r="UYW3" s="40"/>
      <c r="UYX3" s="40"/>
      <c r="UYY3" s="40"/>
      <c r="UYZ3" s="40"/>
      <c r="UZA3" s="40"/>
      <c r="UZB3" s="40"/>
      <c r="UZC3" s="40"/>
      <c r="UZD3" s="40"/>
      <c r="UZE3" s="40"/>
      <c r="UZF3" s="40"/>
      <c r="UZG3" s="40"/>
      <c r="UZH3" s="40"/>
      <c r="UZI3" s="40"/>
      <c r="UZJ3" s="40"/>
      <c r="UZK3" s="40"/>
      <c r="UZL3" s="40"/>
      <c r="UZM3" s="40"/>
      <c r="UZN3" s="40"/>
      <c r="UZO3" s="40"/>
      <c r="UZP3" s="40"/>
      <c r="UZQ3" s="40"/>
      <c r="UZR3" s="40"/>
      <c r="UZS3" s="40"/>
      <c r="UZT3" s="40"/>
      <c r="UZU3" s="40"/>
      <c r="UZV3" s="40"/>
      <c r="UZW3" s="40"/>
      <c r="UZX3" s="40"/>
      <c r="UZY3" s="40"/>
      <c r="UZZ3" s="40"/>
      <c r="VAA3" s="40"/>
      <c r="VAB3" s="40"/>
      <c r="VAC3" s="40"/>
      <c r="VAD3" s="40"/>
      <c r="VAE3" s="40"/>
      <c r="VAF3" s="40"/>
      <c r="VAG3" s="40"/>
      <c r="VAH3" s="40"/>
      <c r="VAI3" s="40"/>
      <c r="VAJ3" s="40"/>
      <c r="VAK3" s="40"/>
      <c r="VAL3" s="40"/>
      <c r="VAM3" s="40"/>
      <c r="VAN3" s="40"/>
      <c r="VAO3" s="40"/>
      <c r="VAP3" s="40"/>
      <c r="VAQ3" s="40"/>
      <c r="VAR3" s="40"/>
      <c r="VAS3" s="40"/>
      <c r="VAT3" s="40"/>
      <c r="VAU3" s="40"/>
      <c r="VAV3" s="40"/>
      <c r="VAW3" s="40"/>
      <c r="VAX3" s="40"/>
      <c r="VAY3" s="40"/>
      <c r="VAZ3" s="40"/>
      <c r="VBA3" s="40"/>
      <c r="VBB3" s="40"/>
      <c r="VBC3" s="40"/>
      <c r="VBD3" s="40"/>
      <c r="VBE3" s="40"/>
      <c r="VBF3" s="40"/>
      <c r="VBG3" s="40"/>
      <c r="VBH3" s="40"/>
      <c r="VBI3" s="40"/>
      <c r="VBJ3" s="40"/>
      <c r="VBK3" s="40"/>
      <c r="VBL3" s="40"/>
      <c r="VBM3" s="40"/>
      <c r="VBN3" s="40"/>
      <c r="VBO3" s="40"/>
      <c r="VBP3" s="40"/>
      <c r="VBQ3" s="40"/>
      <c r="VBR3" s="40"/>
      <c r="VBS3" s="40"/>
      <c r="VBT3" s="40"/>
      <c r="VBU3" s="40"/>
      <c r="VBV3" s="40"/>
      <c r="VBW3" s="40"/>
      <c r="VBX3" s="40"/>
      <c r="VBY3" s="40"/>
      <c r="VBZ3" s="40"/>
      <c r="VCA3" s="40"/>
      <c r="VCB3" s="40"/>
      <c r="VCC3" s="40"/>
      <c r="VCD3" s="40"/>
      <c r="VCE3" s="40"/>
      <c r="VCF3" s="40"/>
      <c r="VCG3" s="40"/>
      <c r="VCH3" s="40"/>
      <c r="VCI3" s="40"/>
      <c r="VCJ3" s="40"/>
      <c r="VCK3" s="40"/>
      <c r="VCL3" s="40"/>
      <c r="VCM3" s="40"/>
      <c r="VCN3" s="40"/>
      <c r="VCO3" s="40"/>
      <c r="VCP3" s="40"/>
      <c r="VCQ3" s="40"/>
      <c r="VCR3" s="40"/>
      <c r="VCS3" s="40"/>
      <c r="VCT3" s="40"/>
      <c r="VCU3" s="40"/>
      <c r="VCV3" s="40"/>
      <c r="VCW3" s="40"/>
      <c r="VCX3" s="40"/>
      <c r="VCY3" s="40"/>
      <c r="VCZ3" s="40"/>
      <c r="VDA3" s="40"/>
      <c r="VDB3" s="40"/>
      <c r="VDC3" s="40"/>
      <c r="VDD3" s="40"/>
      <c r="VDE3" s="40"/>
      <c r="VDF3" s="40"/>
      <c r="VDG3" s="40"/>
      <c r="VDH3" s="40"/>
      <c r="VDI3" s="40"/>
      <c r="VDJ3" s="40"/>
      <c r="VDK3" s="40"/>
      <c r="VDL3" s="40"/>
      <c r="VDM3" s="40"/>
      <c r="VDN3" s="40"/>
      <c r="VDO3" s="40"/>
      <c r="VDP3" s="40"/>
      <c r="VDQ3" s="40"/>
      <c r="VDR3" s="40"/>
      <c r="VDS3" s="40"/>
      <c r="VDT3" s="40"/>
      <c r="VDU3" s="40"/>
      <c r="VDV3" s="40"/>
      <c r="VDW3" s="40"/>
      <c r="VDX3" s="40"/>
      <c r="VDY3" s="40"/>
      <c r="VDZ3" s="40"/>
      <c r="VEA3" s="40"/>
      <c r="VEB3" s="40"/>
      <c r="VEC3" s="40"/>
      <c r="VED3" s="40"/>
      <c r="VEE3" s="40"/>
      <c r="VEF3" s="40"/>
      <c r="VEG3" s="40"/>
      <c r="VEH3" s="40"/>
      <c r="VEI3" s="40"/>
      <c r="VEJ3" s="40"/>
      <c r="VEK3" s="40"/>
      <c r="VEL3" s="40"/>
      <c r="VEM3" s="40"/>
      <c r="VEN3" s="40"/>
      <c r="VEO3" s="40"/>
      <c r="VEP3" s="40"/>
      <c r="VEQ3" s="40"/>
      <c r="VER3" s="40"/>
      <c r="VES3" s="40"/>
      <c r="VET3" s="40"/>
      <c r="VEU3" s="40"/>
      <c r="VEV3" s="40"/>
      <c r="VEW3" s="40"/>
      <c r="VEX3" s="40"/>
      <c r="VEY3" s="40"/>
      <c r="VEZ3" s="40"/>
      <c r="VFA3" s="40"/>
      <c r="VFB3" s="40"/>
      <c r="VFC3" s="40"/>
      <c r="VFD3" s="40"/>
      <c r="VFE3" s="40"/>
      <c r="VFF3" s="40"/>
      <c r="VFG3" s="40"/>
      <c r="VFH3" s="40"/>
      <c r="VFI3" s="40"/>
      <c r="VFJ3" s="40"/>
      <c r="VFK3" s="40"/>
      <c r="VFL3" s="40"/>
      <c r="VFM3" s="40"/>
      <c r="VFN3" s="40"/>
      <c r="VFO3" s="40"/>
      <c r="VFP3" s="40"/>
      <c r="VFQ3" s="40"/>
      <c r="VFR3" s="40"/>
      <c r="VFS3" s="40"/>
      <c r="VFT3" s="40"/>
      <c r="VFU3" s="40"/>
      <c r="VFV3" s="40"/>
      <c r="VFW3" s="40"/>
      <c r="VFX3" s="40"/>
      <c r="VFY3" s="40"/>
      <c r="VFZ3" s="40"/>
      <c r="VGA3" s="40"/>
      <c r="VGB3" s="40"/>
      <c r="VGC3" s="40"/>
      <c r="VGD3" s="40"/>
      <c r="VGE3" s="40"/>
      <c r="VGF3" s="40"/>
      <c r="VGG3" s="40"/>
      <c r="VGH3" s="40"/>
      <c r="VGI3" s="40"/>
      <c r="VGJ3" s="40"/>
      <c r="VGK3" s="40"/>
      <c r="VGL3" s="40"/>
      <c r="VGM3" s="40"/>
      <c r="VGN3" s="40"/>
      <c r="VGO3" s="40"/>
      <c r="VGP3" s="40"/>
      <c r="VGQ3" s="40"/>
      <c r="VGR3" s="40"/>
      <c r="VGS3" s="40"/>
      <c r="VGT3" s="40"/>
      <c r="VGU3" s="40"/>
      <c r="VGV3" s="40"/>
      <c r="VGW3" s="40"/>
      <c r="VGX3" s="40"/>
      <c r="VGY3" s="40"/>
      <c r="VGZ3" s="40"/>
      <c r="VHA3" s="40"/>
      <c r="VHB3" s="40"/>
      <c r="VHC3" s="40"/>
      <c r="VHD3" s="40"/>
      <c r="VHE3" s="40"/>
      <c r="VHF3" s="40"/>
      <c r="VHG3" s="40"/>
      <c r="VHH3" s="40"/>
      <c r="VHI3" s="40"/>
      <c r="VHJ3" s="40"/>
      <c r="VHK3" s="40"/>
      <c r="VHL3" s="40"/>
      <c r="VHM3" s="40"/>
      <c r="VHN3" s="40"/>
      <c r="VHO3" s="40"/>
      <c r="VHP3" s="40"/>
      <c r="VHQ3" s="40"/>
      <c r="VHR3" s="40"/>
      <c r="VHS3" s="40"/>
      <c r="VHT3" s="40"/>
      <c r="VHU3" s="40"/>
      <c r="VHV3" s="40"/>
      <c r="VHW3" s="40"/>
      <c r="VHX3" s="40"/>
      <c r="VHY3" s="40"/>
      <c r="VHZ3" s="40"/>
      <c r="VIA3" s="40"/>
      <c r="VIB3" s="40"/>
      <c r="VIC3" s="40"/>
      <c r="VID3" s="40"/>
      <c r="VIE3" s="40"/>
      <c r="VIF3" s="40"/>
      <c r="VIG3" s="40"/>
      <c r="VIH3" s="40"/>
      <c r="VII3" s="40"/>
      <c r="VIJ3" s="40"/>
      <c r="VIK3" s="40"/>
      <c r="VIL3" s="40"/>
      <c r="VIM3" s="40"/>
      <c r="VIN3" s="40"/>
      <c r="VIO3" s="40"/>
      <c r="VIP3" s="40"/>
      <c r="VIQ3" s="40"/>
      <c r="VIR3" s="40"/>
      <c r="VIS3" s="40"/>
      <c r="VIT3" s="40"/>
      <c r="VIU3" s="40"/>
      <c r="VIV3" s="40"/>
      <c r="VIW3" s="40"/>
      <c r="VIX3" s="40"/>
      <c r="VIY3" s="40"/>
      <c r="VIZ3" s="40"/>
      <c r="VJA3" s="40"/>
      <c r="VJB3" s="40"/>
      <c r="VJC3" s="40"/>
      <c r="VJD3" s="40"/>
      <c r="VJE3" s="40"/>
      <c r="VJF3" s="40"/>
      <c r="VJG3" s="40"/>
      <c r="VJH3" s="40"/>
      <c r="VJI3" s="40"/>
      <c r="VJJ3" s="40"/>
      <c r="VJK3" s="40"/>
      <c r="VJL3" s="40"/>
      <c r="VJM3" s="40"/>
      <c r="VJN3" s="40"/>
      <c r="VJO3" s="40"/>
      <c r="VJP3" s="40"/>
      <c r="VJQ3" s="40"/>
      <c r="VJR3" s="40"/>
      <c r="VJS3" s="40"/>
      <c r="VJT3" s="40"/>
      <c r="VJU3" s="40"/>
      <c r="VJV3" s="40"/>
      <c r="VJW3" s="40"/>
      <c r="VJX3" s="40"/>
      <c r="VJY3" s="40"/>
      <c r="VJZ3" s="40"/>
      <c r="VKA3" s="40"/>
      <c r="VKB3" s="40"/>
      <c r="VKC3" s="40"/>
      <c r="VKD3" s="40"/>
      <c r="VKE3" s="40"/>
      <c r="VKF3" s="40"/>
      <c r="VKG3" s="40"/>
      <c r="VKH3" s="40"/>
      <c r="VKI3" s="40"/>
      <c r="VKJ3" s="40"/>
      <c r="VKK3" s="40"/>
      <c r="VKL3" s="40"/>
      <c r="VKM3" s="40"/>
      <c r="VKN3" s="40"/>
      <c r="VKO3" s="40"/>
      <c r="VKP3" s="40"/>
      <c r="VKQ3" s="40"/>
      <c r="VKR3" s="40"/>
      <c r="VKS3" s="40"/>
      <c r="VKT3" s="40"/>
      <c r="VKU3" s="40"/>
      <c r="VKV3" s="40"/>
      <c r="VKW3" s="40"/>
      <c r="VKX3" s="40"/>
      <c r="VKY3" s="40"/>
      <c r="VKZ3" s="40"/>
      <c r="VLA3" s="40"/>
      <c r="VLB3" s="40"/>
      <c r="VLC3" s="40"/>
      <c r="VLD3" s="40"/>
      <c r="VLE3" s="40"/>
      <c r="VLF3" s="40"/>
      <c r="VLG3" s="40"/>
      <c r="VLH3" s="40"/>
      <c r="VLI3" s="40"/>
      <c r="VLJ3" s="40"/>
      <c r="VLK3" s="40"/>
      <c r="VLL3" s="40"/>
      <c r="VLM3" s="40"/>
      <c r="VLN3" s="40"/>
      <c r="VLO3" s="40"/>
      <c r="VLP3" s="40"/>
      <c r="VLQ3" s="40"/>
      <c r="VLR3" s="40"/>
      <c r="VLS3" s="40"/>
      <c r="VLT3" s="40"/>
      <c r="VLU3" s="40"/>
      <c r="VLV3" s="40"/>
      <c r="VLW3" s="40"/>
      <c r="VLX3" s="40"/>
      <c r="VLY3" s="40"/>
      <c r="VLZ3" s="40"/>
      <c r="VMA3" s="40"/>
      <c r="VMB3" s="40"/>
      <c r="VMC3" s="40"/>
      <c r="VMD3" s="40"/>
      <c r="VME3" s="40"/>
      <c r="VMF3" s="40"/>
      <c r="VMG3" s="40"/>
      <c r="VMH3" s="40"/>
      <c r="VMI3" s="40"/>
      <c r="VMJ3" s="40"/>
      <c r="VMK3" s="40"/>
      <c r="VML3" s="40"/>
      <c r="VMM3" s="40"/>
      <c r="VMN3" s="40"/>
      <c r="VMO3" s="40"/>
      <c r="VMP3" s="40"/>
      <c r="VMQ3" s="40"/>
      <c r="VMR3" s="40"/>
      <c r="VMS3" s="40"/>
      <c r="VMT3" s="40"/>
      <c r="VMU3" s="40"/>
      <c r="VMV3" s="40"/>
      <c r="VMW3" s="40"/>
      <c r="VMX3" s="40"/>
      <c r="VMY3" s="40"/>
      <c r="VMZ3" s="40"/>
      <c r="VNA3" s="40"/>
      <c r="VNB3" s="40"/>
      <c r="VNC3" s="40"/>
      <c r="VND3" s="40"/>
      <c r="VNE3" s="40"/>
      <c r="VNF3" s="40"/>
      <c r="VNG3" s="40"/>
      <c r="VNH3" s="40"/>
      <c r="VNI3" s="40"/>
      <c r="VNJ3" s="40"/>
      <c r="VNK3" s="40"/>
      <c r="VNL3" s="40"/>
      <c r="VNM3" s="40"/>
      <c r="VNN3" s="40"/>
      <c r="VNO3" s="40"/>
      <c r="VNP3" s="40"/>
      <c r="VNQ3" s="40"/>
      <c r="VNR3" s="40"/>
      <c r="VNS3" s="40"/>
      <c r="VNT3" s="40"/>
      <c r="VNU3" s="40"/>
      <c r="VNV3" s="40"/>
      <c r="VNW3" s="40"/>
      <c r="VNX3" s="40"/>
      <c r="VNY3" s="40"/>
      <c r="VNZ3" s="40"/>
      <c r="VOA3" s="40"/>
      <c r="VOB3" s="40"/>
      <c r="VOC3" s="40"/>
      <c r="VOD3" s="40"/>
      <c r="VOE3" s="40"/>
      <c r="VOF3" s="40"/>
      <c r="VOG3" s="40"/>
      <c r="VOH3" s="40"/>
      <c r="VOI3" s="40"/>
      <c r="VOJ3" s="40"/>
      <c r="VOK3" s="40"/>
      <c r="VOL3" s="40"/>
      <c r="VOM3" s="40"/>
      <c r="VON3" s="40"/>
      <c r="VOO3" s="40"/>
      <c r="VOP3" s="40"/>
      <c r="VOQ3" s="40"/>
      <c r="VOR3" s="40"/>
      <c r="VOS3" s="40"/>
      <c r="VOT3" s="40"/>
      <c r="VOU3" s="40"/>
      <c r="VOV3" s="40"/>
      <c r="VOW3" s="40"/>
      <c r="VOX3" s="40"/>
      <c r="VOY3" s="40"/>
      <c r="VOZ3" s="40"/>
      <c r="VPA3" s="40"/>
      <c r="VPB3" s="40"/>
      <c r="VPC3" s="40"/>
      <c r="VPD3" s="40"/>
      <c r="VPE3" s="40"/>
      <c r="VPF3" s="40"/>
      <c r="VPG3" s="40"/>
      <c r="VPH3" s="40"/>
      <c r="VPI3" s="40"/>
      <c r="VPJ3" s="40"/>
      <c r="VPK3" s="40"/>
      <c r="VPL3" s="40"/>
      <c r="VPM3" s="40"/>
      <c r="VPN3" s="40"/>
      <c r="VPO3" s="40"/>
      <c r="VPP3" s="40"/>
      <c r="VPQ3" s="40"/>
      <c r="VPR3" s="40"/>
      <c r="VPS3" s="40"/>
      <c r="VPT3" s="40"/>
      <c r="VPU3" s="40"/>
      <c r="VPV3" s="40"/>
      <c r="VPW3" s="40"/>
      <c r="VPX3" s="40"/>
      <c r="VPY3" s="40"/>
      <c r="VPZ3" s="40"/>
      <c r="VQA3" s="40"/>
      <c r="VQB3" s="40"/>
      <c r="VQC3" s="40"/>
      <c r="VQD3" s="40"/>
      <c r="VQE3" s="40"/>
      <c r="VQF3" s="40"/>
      <c r="VQG3" s="40"/>
      <c r="VQH3" s="40"/>
      <c r="VQI3" s="40"/>
      <c r="VQJ3" s="40"/>
      <c r="VQK3" s="40"/>
      <c r="VQL3" s="40"/>
      <c r="VQM3" s="40"/>
      <c r="VQN3" s="40"/>
      <c r="VQO3" s="40"/>
      <c r="VQP3" s="40"/>
      <c r="VQQ3" s="40"/>
      <c r="VQR3" s="40"/>
      <c r="VQS3" s="40"/>
      <c r="VQT3" s="40"/>
      <c r="VQU3" s="40"/>
      <c r="VQV3" s="40"/>
      <c r="VQW3" s="40"/>
      <c r="VQX3" s="40"/>
      <c r="VQY3" s="40"/>
      <c r="VQZ3" s="40"/>
      <c r="VRA3" s="40"/>
      <c r="VRB3" s="40"/>
      <c r="VRC3" s="40"/>
      <c r="VRD3" s="40"/>
      <c r="VRE3" s="40"/>
      <c r="VRF3" s="40"/>
      <c r="VRG3" s="40"/>
      <c r="VRH3" s="40"/>
      <c r="VRI3" s="40"/>
      <c r="VRJ3" s="40"/>
      <c r="VRK3" s="40"/>
      <c r="VRL3" s="40"/>
      <c r="VRM3" s="40"/>
      <c r="VRN3" s="40"/>
      <c r="VRO3" s="40"/>
      <c r="VRP3" s="40"/>
      <c r="VRQ3" s="40"/>
      <c r="VRR3" s="40"/>
      <c r="VRS3" s="40"/>
      <c r="VRT3" s="40"/>
      <c r="VRU3" s="40"/>
      <c r="VRV3" s="40"/>
      <c r="VRW3" s="40"/>
      <c r="VRX3" s="40"/>
      <c r="VRY3" s="40"/>
      <c r="VRZ3" s="40"/>
      <c r="VSA3" s="40"/>
      <c r="VSB3" s="40"/>
      <c r="VSC3" s="40"/>
      <c r="VSD3" s="40"/>
      <c r="VSE3" s="40"/>
      <c r="VSF3" s="40"/>
      <c r="VSG3" s="40"/>
      <c r="VSH3" s="40"/>
      <c r="VSI3" s="40"/>
      <c r="VSJ3" s="40"/>
      <c r="VSK3" s="40"/>
      <c r="VSL3" s="40"/>
      <c r="VSM3" s="40"/>
      <c r="VSN3" s="40"/>
      <c r="VSO3" s="40"/>
      <c r="VSP3" s="40"/>
      <c r="VSQ3" s="40"/>
      <c r="VSR3" s="40"/>
      <c r="VSS3" s="40"/>
      <c r="VST3" s="40"/>
      <c r="VSU3" s="40"/>
      <c r="VSV3" s="40"/>
      <c r="VSW3" s="40"/>
      <c r="VSX3" s="40"/>
      <c r="VSY3" s="40"/>
      <c r="VSZ3" s="40"/>
      <c r="VTA3" s="40"/>
      <c r="VTB3" s="40"/>
      <c r="VTC3" s="40"/>
      <c r="VTD3" s="40"/>
      <c r="VTE3" s="40"/>
      <c r="VTF3" s="40"/>
      <c r="VTG3" s="40"/>
      <c r="VTH3" s="40"/>
      <c r="VTI3" s="40"/>
      <c r="VTJ3" s="40"/>
      <c r="VTK3" s="40"/>
      <c r="VTL3" s="40"/>
      <c r="VTM3" s="40"/>
      <c r="VTN3" s="40"/>
      <c r="VTO3" s="40"/>
      <c r="VTP3" s="40"/>
      <c r="VTQ3" s="40"/>
      <c r="VTR3" s="40"/>
      <c r="VTS3" s="40"/>
      <c r="VTT3" s="40"/>
      <c r="VTU3" s="40"/>
      <c r="VTV3" s="40"/>
      <c r="VTW3" s="40"/>
      <c r="VTX3" s="40"/>
      <c r="VTY3" s="40"/>
      <c r="VTZ3" s="40"/>
      <c r="VUA3" s="40"/>
      <c r="VUB3" s="40"/>
      <c r="VUC3" s="40"/>
      <c r="VUD3" s="40"/>
      <c r="VUE3" s="40"/>
      <c r="VUF3" s="40"/>
      <c r="VUG3" s="40"/>
      <c r="VUH3" s="40"/>
      <c r="VUI3" s="40"/>
      <c r="VUJ3" s="40"/>
      <c r="VUK3" s="40"/>
      <c r="VUL3" s="40"/>
      <c r="VUM3" s="40"/>
      <c r="VUN3" s="40"/>
      <c r="VUO3" s="40"/>
      <c r="VUP3" s="40"/>
      <c r="VUQ3" s="40"/>
      <c r="VUR3" s="40"/>
      <c r="VUS3" s="40"/>
      <c r="VUT3" s="40"/>
      <c r="VUU3" s="40"/>
      <c r="VUV3" s="40"/>
      <c r="VUW3" s="40"/>
      <c r="VUX3" s="40"/>
      <c r="VUY3" s="40"/>
      <c r="VUZ3" s="40"/>
      <c r="VVA3" s="40"/>
      <c r="VVB3" s="40"/>
      <c r="VVC3" s="40"/>
      <c r="VVD3" s="40"/>
      <c r="VVE3" s="40"/>
      <c r="VVF3" s="40"/>
      <c r="VVG3" s="40"/>
      <c r="VVH3" s="40"/>
      <c r="VVI3" s="40"/>
      <c r="VVJ3" s="40"/>
      <c r="VVK3" s="40"/>
      <c r="VVL3" s="40"/>
      <c r="VVM3" s="40"/>
      <c r="VVN3" s="40"/>
      <c r="VVO3" s="40"/>
      <c r="VVP3" s="40"/>
      <c r="VVQ3" s="40"/>
      <c r="VVR3" s="40"/>
      <c r="VVS3" s="40"/>
      <c r="VVT3" s="40"/>
      <c r="VVU3" s="40"/>
      <c r="VVV3" s="40"/>
      <c r="VVW3" s="40"/>
      <c r="VVX3" s="40"/>
      <c r="VVY3" s="40"/>
      <c r="VVZ3" s="40"/>
      <c r="VWA3" s="40"/>
      <c r="VWB3" s="40"/>
      <c r="VWC3" s="40"/>
      <c r="VWD3" s="40"/>
      <c r="VWE3" s="40"/>
      <c r="VWF3" s="40"/>
      <c r="VWG3" s="40"/>
      <c r="VWH3" s="40"/>
      <c r="VWI3" s="40"/>
      <c r="VWJ3" s="40"/>
      <c r="VWK3" s="40"/>
      <c r="VWL3" s="40"/>
      <c r="VWM3" s="40"/>
      <c r="VWN3" s="40"/>
      <c r="VWO3" s="40"/>
      <c r="VWP3" s="40"/>
      <c r="VWQ3" s="40"/>
      <c r="VWR3" s="40"/>
      <c r="VWS3" s="40"/>
      <c r="VWT3" s="40"/>
      <c r="VWU3" s="40"/>
      <c r="VWV3" s="40"/>
      <c r="VWW3" s="40"/>
      <c r="VWX3" s="40"/>
      <c r="VWY3" s="40"/>
      <c r="VWZ3" s="40"/>
      <c r="VXA3" s="40"/>
      <c r="VXB3" s="40"/>
      <c r="VXC3" s="40"/>
      <c r="VXD3" s="40"/>
      <c r="VXE3" s="40"/>
      <c r="VXF3" s="40"/>
      <c r="VXG3" s="40"/>
      <c r="VXH3" s="40"/>
      <c r="VXI3" s="40"/>
      <c r="VXJ3" s="40"/>
      <c r="VXK3" s="40"/>
      <c r="VXL3" s="40"/>
      <c r="VXM3" s="40"/>
      <c r="VXN3" s="40"/>
      <c r="VXO3" s="40"/>
      <c r="VXP3" s="40"/>
      <c r="VXQ3" s="40"/>
      <c r="VXR3" s="40"/>
      <c r="VXS3" s="40"/>
      <c r="VXT3" s="40"/>
      <c r="VXU3" s="40"/>
      <c r="VXV3" s="40"/>
      <c r="VXW3" s="40"/>
      <c r="VXX3" s="40"/>
      <c r="VXY3" s="40"/>
      <c r="VXZ3" s="40"/>
      <c r="VYA3" s="40"/>
      <c r="VYB3" s="40"/>
      <c r="VYC3" s="40"/>
      <c r="VYD3" s="40"/>
      <c r="VYE3" s="40"/>
      <c r="VYF3" s="40"/>
      <c r="VYG3" s="40"/>
      <c r="VYH3" s="40"/>
      <c r="VYI3" s="40"/>
      <c r="VYJ3" s="40"/>
      <c r="VYK3" s="40"/>
      <c r="VYL3" s="40"/>
      <c r="VYM3" s="40"/>
      <c r="VYN3" s="40"/>
      <c r="VYO3" s="40"/>
      <c r="VYP3" s="40"/>
      <c r="VYQ3" s="40"/>
      <c r="VYR3" s="40"/>
      <c r="VYS3" s="40"/>
      <c r="VYT3" s="40"/>
      <c r="VYU3" s="40"/>
      <c r="VYV3" s="40"/>
      <c r="VYW3" s="40"/>
      <c r="VYX3" s="40"/>
      <c r="VYY3" s="40"/>
      <c r="VYZ3" s="40"/>
      <c r="VZA3" s="40"/>
      <c r="VZB3" s="40"/>
      <c r="VZC3" s="40"/>
      <c r="VZD3" s="40"/>
      <c r="VZE3" s="40"/>
      <c r="VZF3" s="40"/>
      <c r="VZG3" s="40"/>
      <c r="VZH3" s="40"/>
      <c r="VZI3" s="40"/>
      <c r="VZJ3" s="40"/>
      <c r="VZK3" s="40"/>
      <c r="VZL3" s="40"/>
      <c r="VZM3" s="40"/>
      <c r="VZN3" s="40"/>
      <c r="VZO3" s="40"/>
      <c r="VZP3" s="40"/>
      <c r="VZQ3" s="40"/>
      <c r="VZR3" s="40"/>
      <c r="VZS3" s="40"/>
      <c r="VZT3" s="40"/>
      <c r="VZU3" s="40"/>
      <c r="VZV3" s="40"/>
      <c r="VZW3" s="40"/>
      <c r="VZX3" s="40"/>
      <c r="VZY3" s="40"/>
      <c r="VZZ3" s="40"/>
      <c r="WAA3" s="40"/>
      <c r="WAB3" s="40"/>
      <c r="WAC3" s="40"/>
      <c r="WAD3" s="40"/>
      <c r="WAE3" s="40"/>
      <c r="WAF3" s="40"/>
      <c r="WAG3" s="40"/>
      <c r="WAH3" s="40"/>
      <c r="WAI3" s="40"/>
      <c r="WAJ3" s="40"/>
      <c r="WAK3" s="40"/>
      <c r="WAL3" s="40"/>
      <c r="WAM3" s="40"/>
      <c r="WAN3" s="40"/>
      <c r="WAO3" s="40"/>
      <c r="WAP3" s="40"/>
      <c r="WAQ3" s="40"/>
      <c r="WAR3" s="40"/>
      <c r="WAS3" s="40"/>
      <c r="WAT3" s="40"/>
      <c r="WAU3" s="40"/>
      <c r="WAV3" s="40"/>
      <c r="WAW3" s="40"/>
      <c r="WAX3" s="40"/>
      <c r="WAY3" s="40"/>
      <c r="WAZ3" s="40"/>
      <c r="WBA3" s="40"/>
      <c r="WBB3" s="40"/>
      <c r="WBC3" s="40"/>
      <c r="WBD3" s="40"/>
      <c r="WBE3" s="40"/>
      <c r="WBF3" s="40"/>
      <c r="WBG3" s="40"/>
      <c r="WBH3" s="40"/>
      <c r="WBI3" s="40"/>
      <c r="WBJ3" s="40"/>
      <c r="WBK3" s="40"/>
      <c r="WBL3" s="40"/>
      <c r="WBM3" s="40"/>
      <c r="WBN3" s="40"/>
      <c r="WBO3" s="40"/>
      <c r="WBP3" s="40"/>
      <c r="WBQ3" s="40"/>
      <c r="WBR3" s="40"/>
      <c r="WBS3" s="40"/>
      <c r="WBT3" s="40"/>
      <c r="WBU3" s="40"/>
      <c r="WBV3" s="40"/>
      <c r="WBW3" s="40"/>
      <c r="WBX3" s="40"/>
      <c r="WBY3" s="40"/>
      <c r="WBZ3" s="40"/>
      <c r="WCA3" s="40"/>
      <c r="WCB3" s="40"/>
      <c r="WCC3" s="40"/>
      <c r="WCD3" s="40"/>
      <c r="WCE3" s="40"/>
      <c r="WCF3" s="40"/>
      <c r="WCG3" s="40"/>
      <c r="WCH3" s="40"/>
      <c r="WCI3" s="40"/>
      <c r="WCJ3" s="40"/>
      <c r="WCK3" s="40"/>
      <c r="WCL3" s="40"/>
      <c r="WCM3" s="40"/>
      <c r="WCN3" s="40"/>
      <c r="WCO3" s="40"/>
      <c r="WCP3" s="40"/>
      <c r="WCQ3" s="40"/>
      <c r="WCR3" s="40"/>
      <c r="WCS3" s="40"/>
      <c r="WCT3" s="40"/>
      <c r="WCU3" s="40"/>
      <c r="WCV3" s="40"/>
      <c r="WCW3" s="40"/>
      <c r="WCX3" s="40"/>
      <c r="WCY3" s="40"/>
      <c r="WCZ3" s="40"/>
      <c r="WDA3" s="40"/>
      <c r="WDB3" s="40"/>
      <c r="WDC3" s="40"/>
      <c r="WDD3" s="40"/>
      <c r="WDE3" s="40"/>
      <c r="WDF3" s="40"/>
      <c r="WDG3" s="40"/>
      <c r="WDH3" s="40"/>
      <c r="WDI3" s="40"/>
      <c r="WDJ3" s="40"/>
      <c r="WDK3" s="40"/>
      <c r="WDL3" s="40"/>
      <c r="WDM3" s="40"/>
      <c r="WDN3" s="40"/>
      <c r="WDO3" s="40"/>
      <c r="WDP3" s="40"/>
      <c r="WDQ3" s="40"/>
      <c r="WDR3" s="40"/>
      <c r="WDS3" s="40"/>
      <c r="WDT3" s="40"/>
      <c r="WDU3" s="40"/>
      <c r="WDV3" s="40"/>
      <c r="WDW3" s="40"/>
      <c r="WDX3" s="40"/>
      <c r="WDY3" s="40"/>
      <c r="WDZ3" s="40"/>
      <c r="WEA3" s="40"/>
      <c r="WEB3" s="40"/>
      <c r="WEC3" s="40"/>
      <c r="WED3" s="40"/>
      <c r="WEE3" s="40"/>
      <c r="WEF3" s="40"/>
      <c r="WEG3" s="40"/>
      <c r="WEH3" s="40"/>
      <c r="WEI3" s="40"/>
      <c r="WEJ3" s="40"/>
      <c r="WEK3" s="40"/>
      <c r="WEL3" s="40"/>
      <c r="WEM3" s="40"/>
      <c r="WEN3" s="40"/>
      <c r="WEO3" s="40"/>
      <c r="WEP3" s="40"/>
      <c r="WEQ3" s="40"/>
      <c r="WER3" s="40"/>
      <c r="WES3" s="40"/>
      <c r="WET3" s="40"/>
      <c r="WEU3" s="40"/>
      <c r="WEV3" s="40"/>
      <c r="WEW3" s="40"/>
      <c r="WEX3" s="40"/>
      <c r="WEY3" s="40"/>
      <c r="WEZ3" s="40"/>
      <c r="WFA3" s="40"/>
      <c r="WFB3" s="40"/>
      <c r="WFC3" s="40"/>
      <c r="WFD3" s="40"/>
      <c r="WFE3" s="40"/>
      <c r="WFF3" s="40"/>
      <c r="WFG3" s="40"/>
      <c r="WFH3" s="40"/>
      <c r="WFI3" s="40"/>
      <c r="WFJ3" s="40"/>
      <c r="WFK3" s="40"/>
      <c r="WFL3" s="40"/>
      <c r="WFM3" s="40"/>
      <c r="WFN3" s="40"/>
      <c r="WFO3" s="40"/>
      <c r="WFP3" s="40"/>
      <c r="WFQ3" s="40"/>
      <c r="WFR3" s="40"/>
      <c r="WFS3" s="40"/>
      <c r="WFT3" s="40"/>
      <c r="WFU3" s="40"/>
      <c r="WFV3" s="40"/>
      <c r="WFW3" s="40"/>
      <c r="WFX3" s="40"/>
      <c r="WFY3" s="40"/>
      <c r="WFZ3" s="40"/>
      <c r="WGA3" s="40"/>
      <c r="WGB3" s="40"/>
      <c r="WGC3" s="40"/>
      <c r="WGD3" s="40"/>
      <c r="WGE3" s="40"/>
      <c r="WGF3" s="40"/>
      <c r="WGG3" s="40"/>
      <c r="WGH3" s="40"/>
      <c r="WGI3" s="40"/>
      <c r="WGJ3" s="40"/>
      <c r="WGK3" s="40"/>
      <c r="WGL3" s="40"/>
      <c r="WGM3" s="40"/>
      <c r="WGN3" s="40"/>
      <c r="WGO3" s="40"/>
      <c r="WGP3" s="40"/>
      <c r="WGQ3" s="40"/>
      <c r="WGR3" s="40"/>
      <c r="WGS3" s="40"/>
      <c r="WGT3" s="40"/>
      <c r="WGU3" s="40"/>
      <c r="WGV3" s="40"/>
      <c r="WGW3" s="40"/>
      <c r="WGX3" s="40"/>
      <c r="WGY3" s="40"/>
      <c r="WGZ3" s="40"/>
      <c r="WHA3" s="40"/>
      <c r="WHB3" s="40"/>
      <c r="WHC3" s="40"/>
      <c r="WHD3" s="40"/>
      <c r="WHE3" s="40"/>
      <c r="WHF3" s="40"/>
      <c r="WHG3" s="40"/>
      <c r="WHH3" s="40"/>
      <c r="WHI3" s="40"/>
      <c r="WHJ3" s="40"/>
      <c r="WHK3" s="40"/>
      <c r="WHL3" s="40"/>
      <c r="WHM3" s="40"/>
      <c r="WHN3" s="40"/>
      <c r="WHO3" s="40"/>
      <c r="WHP3" s="40"/>
      <c r="WHQ3" s="40"/>
      <c r="WHR3" s="40"/>
      <c r="WHS3" s="40"/>
      <c r="WHT3" s="40"/>
      <c r="WHU3" s="40"/>
      <c r="WHV3" s="40"/>
      <c r="WHW3" s="40"/>
      <c r="WHX3" s="40"/>
      <c r="WHY3" s="40"/>
      <c r="WHZ3" s="40"/>
      <c r="WIA3" s="40"/>
      <c r="WIB3" s="40"/>
      <c r="WIC3" s="40"/>
      <c r="WID3" s="40"/>
      <c r="WIE3" s="40"/>
      <c r="WIF3" s="40"/>
      <c r="WIG3" s="40"/>
      <c r="WIH3" s="40"/>
      <c r="WII3" s="40"/>
      <c r="WIJ3" s="40"/>
      <c r="WIK3" s="40"/>
      <c r="WIL3" s="40"/>
      <c r="WIM3" s="40"/>
      <c r="WIN3" s="40"/>
      <c r="WIO3" s="40"/>
      <c r="WIP3" s="40"/>
      <c r="WIQ3" s="40"/>
      <c r="WIR3" s="40"/>
      <c r="WIS3" s="40"/>
      <c r="WIT3" s="40"/>
      <c r="WIU3" s="40"/>
      <c r="WIV3" s="40"/>
      <c r="WIW3" s="40"/>
      <c r="WIX3" s="40"/>
      <c r="WIY3" s="40"/>
      <c r="WIZ3" s="40"/>
      <c r="WJA3" s="40"/>
      <c r="WJB3" s="40"/>
      <c r="WJC3" s="40"/>
      <c r="WJD3" s="40"/>
      <c r="WJE3" s="40"/>
      <c r="WJF3" s="40"/>
      <c r="WJG3" s="40"/>
      <c r="WJH3" s="40"/>
      <c r="WJI3" s="40"/>
      <c r="WJJ3" s="40"/>
      <c r="WJK3" s="40"/>
      <c r="WJL3" s="40"/>
      <c r="WJM3" s="40"/>
      <c r="WJN3" s="40"/>
      <c r="WJO3" s="40"/>
      <c r="WJP3" s="40"/>
      <c r="WJQ3" s="40"/>
      <c r="WJR3" s="40"/>
      <c r="WJS3" s="40"/>
      <c r="WJT3" s="40"/>
      <c r="WJU3" s="40"/>
      <c r="WJV3" s="40"/>
      <c r="WJW3" s="40"/>
      <c r="WJX3" s="40"/>
      <c r="WJY3" s="40"/>
      <c r="WJZ3" s="40"/>
      <c r="WKA3" s="40"/>
      <c r="WKB3" s="40"/>
      <c r="WKC3" s="40"/>
      <c r="WKD3" s="40"/>
      <c r="WKE3" s="40"/>
      <c r="WKF3" s="40"/>
      <c r="WKG3" s="40"/>
      <c r="WKH3" s="40"/>
      <c r="WKI3" s="40"/>
      <c r="WKJ3" s="40"/>
      <c r="WKK3" s="40"/>
      <c r="WKL3" s="40"/>
      <c r="WKM3" s="40"/>
      <c r="WKN3" s="40"/>
      <c r="WKO3" s="40"/>
      <c r="WKP3" s="40"/>
      <c r="WKQ3" s="40"/>
      <c r="WKR3" s="40"/>
      <c r="WKS3" s="40"/>
      <c r="WKT3" s="40"/>
      <c r="WKU3" s="40"/>
      <c r="WKV3" s="40"/>
      <c r="WKW3" s="40"/>
      <c r="WKX3" s="40"/>
      <c r="WKY3" s="40"/>
      <c r="WKZ3" s="40"/>
      <c r="WLA3" s="40"/>
      <c r="WLB3" s="40"/>
      <c r="WLC3" s="40"/>
      <c r="WLD3" s="40"/>
      <c r="WLE3" s="40"/>
      <c r="WLF3" s="40"/>
      <c r="WLG3" s="40"/>
      <c r="WLH3" s="40"/>
      <c r="WLI3" s="40"/>
      <c r="WLJ3" s="40"/>
      <c r="WLK3" s="40"/>
      <c r="WLL3" s="40"/>
      <c r="WLM3" s="40"/>
      <c r="WLN3" s="40"/>
      <c r="WLO3" s="40"/>
      <c r="WLP3" s="40"/>
      <c r="WLQ3" s="40"/>
      <c r="WLR3" s="40"/>
      <c r="WLS3" s="40"/>
      <c r="WLT3" s="40"/>
      <c r="WLU3" s="40"/>
      <c r="WLV3" s="40"/>
      <c r="WLW3" s="40"/>
      <c r="WLX3" s="40"/>
      <c r="WLY3" s="40"/>
      <c r="WLZ3" s="40"/>
      <c r="WMA3" s="40"/>
      <c r="WMB3" s="40"/>
      <c r="WMC3" s="40"/>
      <c r="WMD3" s="40"/>
      <c r="WME3" s="40"/>
      <c r="WMF3" s="40"/>
      <c r="WMG3" s="40"/>
      <c r="WMH3" s="40"/>
      <c r="WMI3" s="40"/>
      <c r="WMJ3" s="40"/>
      <c r="WMK3" s="40"/>
      <c r="WML3" s="40"/>
      <c r="WMM3" s="40"/>
      <c r="WMN3" s="40"/>
      <c r="WMO3" s="40"/>
      <c r="WMP3" s="40"/>
      <c r="WMQ3" s="40"/>
      <c r="WMR3" s="40"/>
      <c r="WMS3" s="40"/>
      <c r="WMT3" s="40"/>
      <c r="WMU3" s="40"/>
      <c r="WMV3" s="40"/>
      <c r="WMW3" s="40"/>
      <c r="WMX3" s="40"/>
      <c r="WMY3" s="40"/>
      <c r="WMZ3" s="40"/>
      <c r="WNA3" s="40"/>
      <c r="WNB3" s="40"/>
      <c r="WNC3" s="40"/>
      <c r="WND3" s="40"/>
      <c r="WNE3" s="40"/>
      <c r="WNF3" s="40"/>
      <c r="WNG3" s="40"/>
      <c r="WNH3" s="40"/>
      <c r="WNI3" s="40"/>
      <c r="WNJ3" s="40"/>
      <c r="WNK3" s="40"/>
      <c r="WNL3" s="40"/>
      <c r="WNM3" s="40"/>
      <c r="WNN3" s="40"/>
      <c r="WNO3" s="40"/>
      <c r="WNP3" s="40"/>
      <c r="WNQ3" s="40"/>
      <c r="WNR3" s="40"/>
      <c r="WNS3" s="40"/>
      <c r="WNT3" s="40"/>
      <c r="WNU3" s="40"/>
      <c r="WNV3" s="40"/>
      <c r="WNW3" s="40"/>
      <c r="WNX3" s="40"/>
      <c r="WNY3" s="40"/>
      <c r="WNZ3" s="40"/>
      <c r="WOA3" s="40"/>
      <c r="WOB3" s="40"/>
      <c r="WOC3" s="40"/>
      <c r="WOD3" s="40"/>
      <c r="WOE3" s="40"/>
      <c r="WOF3" s="40"/>
      <c r="WOG3" s="40"/>
      <c r="WOH3" s="40"/>
      <c r="WOI3" s="40"/>
      <c r="WOJ3" s="40"/>
      <c r="WOK3" s="40"/>
      <c r="WOL3" s="40"/>
      <c r="WOM3" s="40"/>
      <c r="WON3" s="40"/>
      <c r="WOO3" s="40"/>
      <c r="WOP3" s="40"/>
      <c r="WOQ3" s="40"/>
      <c r="WOR3" s="40"/>
      <c r="WOS3" s="40"/>
      <c r="WOT3" s="40"/>
      <c r="WOU3" s="40"/>
      <c r="WOV3" s="40"/>
      <c r="WOW3" s="40"/>
      <c r="WOX3" s="40"/>
      <c r="WOY3" s="40"/>
      <c r="WOZ3" s="40"/>
      <c r="WPA3" s="40"/>
      <c r="WPB3" s="40"/>
      <c r="WPC3" s="40"/>
      <c r="WPD3" s="40"/>
      <c r="WPE3" s="40"/>
      <c r="WPF3" s="40"/>
      <c r="WPG3" s="40"/>
      <c r="WPH3" s="40"/>
      <c r="WPI3" s="40"/>
      <c r="WPJ3" s="40"/>
      <c r="WPK3" s="40"/>
      <c r="WPL3" s="40"/>
      <c r="WPM3" s="40"/>
      <c r="WPN3" s="40"/>
      <c r="WPO3" s="40"/>
      <c r="WPP3" s="40"/>
      <c r="WPQ3" s="40"/>
      <c r="WPR3" s="40"/>
      <c r="WPS3" s="40"/>
      <c r="WPT3" s="40"/>
      <c r="WPU3" s="40"/>
      <c r="WPV3" s="40"/>
      <c r="WPW3" s="40"/>
      <c r="WPX3" s="40"/>
      <c r="WPY3" s="40"/>
      <c r="WPZ3" s="40"/>
      <c r="WQA3" s="40"/>
      <c r="WQB3" s="40"/>
      <c r="WQC3" s="40"/>
      <c r="WQD3" s="40"/>
      <c r="WQE3" s="40"/>
      <c r="WQF3" s="40"/>
      <c r="WQG3" s="40"/>
      <c r="WQH3" s="40"/>
      <c r="WQI3" s="40"/>
      <c r="WQJ3" s="40"/>
      <c r="WQK3" s="40"/>
      <c r="WQL3" s="40"/>
      <c r="WQM3" s="40"/>
      <c r="WQN3" s="40"/>
      <c r="WQO3" s="40"/>
      <c r="WQP3" s="40"/>
      <c r="WQQ3" s="40"/>
      <c r="WQR3" s="40"/>
      <c r="WQS3" s="40"/>
      <c r="WQT3" s="40"/>
      <c r="WQU3" s="40"/>
      <c r="WQV3" s="40"/>
      <c r="WQW3" s="40"/>
      <c r="WQX3" s="40"/>
      <c r="WQY3" s="40"/>
      <c r="WQZ3" s="40"/>
      <c r="WRA3" s="40"/>
      <c r="WRB3" s="40"/>
      <c r="WRC3" s="40"/>
      <c r="WRD3" s="40"/>
      <c r="WRE3" s="40"/>
      <c r="WRF3" s="40"/>
      <c r="WRG3" s="40"/>
      <c r="WRH3" s="40"/>
      <c r="WRI3" s="40"/>
      <c r="WRJ3" s="40"/>
      <c r="WRK3" s="40"/>
      <c r="WRL3" s="40"/>
      <c r="WRM3" s="40"/>
      <c r="WRN3" s="40"/>
      <c r="WRO3" s="40"/>
      <c r="WRP3" s="40"/>
      <c r="WRQ3" s="40"/>
      <c r="WRR3" s="40"/>
      <c r="WRS3" s="40"/>
      <c r="WRT3" s="40"/>
      <c r="WRU3" s="40"/>
      <c r="WRV3" s="40"/>
      <c r="WRW3" s="40"/>
      <c r="WRX3" s="40"/>
      <c r="WRY3" s="40"/>
      <c r="WRZ3" s="40"/>
      <c r="WSA3" s="40"/>
      <c r="WSB3" s="40"/>
      <c r="WSC3" s="40"/>
      <c r="WSD3" s="40"/>
      <c r="WSE3" s="40"/>
      <c r="WSF3" s="40"/>
      <c r="WSG3" s="40"/>
      <c r="WSH3" s="40"/>
      <c r="WSI3" s="40"/>
      <c r="WSJ3" s="40"/>
      <c r="WSK3" s="40"/>
      <c r="WSL3" s="40"/>
      <c r="WSM3" s="40"/>
      <c r="WSN3" s="40"/>
      <c r="WSO3" s="40"/>
      <c r="WSP3" s="40"/>
      <c r="WSQ3" s="40"/>
      <c r="WSR3" s="40"/>
      <c r="WSS3" s="40"/>
      <c r="WST3" s="40"/>
      <c r="WSU3" s="40"/>
      <c r="WSV3" s="40"/>
      <c r="WSW3" s="40"/>
      <c r="WSX3" s="40"/>
      <c r="WSY3" s="40"/>
      <c r="WSZ3" s="40"/>
      <c r="WTA3" s="40"/>
      <c r="WTB3" s="40"/>
      <c r="WTC3" s="40"/>
      <c r="WTD3" s="40"/>
      <c r="WTE3" s="40"/>
      <c r="WTF3" s="40"/>
      <c r="WTG3" s="40"/>
      <c r="WTH3" s="40"/>
      <c r="WTI3" s="40"/>
      <c r="WTJ3" s="40"/>
      <c r="WTK3" s="40"/>
      <c r="WTL3" s="40"/>
      <c r="WTM3" s="40"/>
      <c r="WTN3" s="40"/>
      <c r="WTO3" s="40"/>
      <c r="WTP3" s="40"/>
      <c r="WTQ3" s="40"/>
      <c r="WTR3" s="40"/>
      <c r="WTS3" s="40"/>
      <c r="WTT3" s="40"/>
      <c r="WTU3" s="40"/>
      <c r="WTV3" s="40"/>
      <c r="WTW3" s="40"/>
      <c r="WTX3" s="40"/>
      <c r="WTY3" s="40"/>
      <c r="WTZ3" s="40"/>
      <c r="WUA3" s="40"/>
      <c r="WUB3" s="40"/>
      <c r="WUC3" s="40"/>
      <c r="WUD3" s="40"/>
      <c r="WUE3" s="40"/>
      <c r="WUF3" s="40"/>
      <c r="WUG3" s="40"/>
      <c r="WUH3" s="40"/>
      <c r="WUI3" s="40"/>
      <c r="WUJ3" s="40"/>
      <c r="WUK3" s="40"/>
      <c r="WUL3" s="40"/>
      <c r="WUM3" s="40"/>
      <c r="WUN3" s="40"/>
      <c r="WUO3" s="40"/>
      <c r="WUP3" s="40"/>
      <c r="WUQ3" s="40"/>
      <c r="WUR3" s="40"/>
      <c r="WUS3" s="40"/>
      <c r="WUT3" s="40"/>
      <c r="WUU3" s="40"/>
      <c r="WUV3" s="40"/>
      <c r="WUW3" s="40"/>
      <c r="WUX3" s="40"/>
      <c r="WUY3" s="40"/>
      <c r="WUZ3" s="40"/>
      <c r="WVA3" s="40"/>
      <c r="WVB3" s="40"/>
      <c r="WVC3" s="40"/>
      <c r="WVD3" s="40"/>
      <c r="WVE3" s="40"/>
      <c r="WVF3" s="40"/>
      <c r="WVG3" s="40"/>
      <c r="WVH3" s="40"/>
      <c r="WVI3" s="40"/>
      <c r="WVJ3" s="40"/>
      <c r="WVK3" s="40"/>
      <c r="WVL3" s="40"/>
      <c r="WVM3" s="40"/>
      <c r="WVN3" s="40"/>
      <c r="WVO3" s="40"/>
      <c r="WVP3" s="40"/>
      <c r="WVQ3" s="40"/>
      <c r="WVR3" s="40"/>
      <c r="WVS3" s="40"/>
      <c r="WVT3" s="40"/>
      <c r="WVU3" s="40"/>
      <c r="WVV3" s="40"/>
      <c r="WVW3" s="40"/>
      <c r="WVX3" s="40"/>
      <c r="WVY3" s="40"/>
      <c r="WVZ3" s="40"/>
      <c r="WWA3" s="40"/>
      <c r="WWB3" s="40"/>
      <c r="WWC3" s="40"/>
      <c r="WWD3" s="40"/>
      <c r="WWE3" s="40"/>
      <c r="WWF3" s="40"/>
      <c r="WWG3" s="40"/>
      <c r="WWH3" s="40"/>
      <c r="WWI3" s="40"/>
      <c r="WWJ3" s="40"/>
      <c r="WWK3" s="40"/>
      <c r="WWL3" s="40"/>
      <c r="WWM3" s="40"/>
      <c r="WWN3" s="40"/>
      <c r="WWO3" s="40"/>
      <c r="WWP3" s="40"/>
      <c r="WWQ3" s="40"/>
      <c r="WWR3" s="40"/>
      <c r="WWS3" s="40"/>
      <c r="WWT3" s="40"/>
      <c r="WWU3" s="40"/>
      <c r="WWV3" s="40"/>
      <c r="WWW3" s="40"/>
      <c r="WWX3" s="40"/>
      <c r="WWY3" s="40"/>
      <c r="WWZ3" s="40"/>
      <c r="WXA3" s="40"/>
      <c r="WXB3" s="40"/>
      <c r="WXC3" s="40"/>
      <c r="WXD3" s="40"/>
      <c r="WXE3" s="40"/>
      <c r="WXF3" s="40"/>
      <c r="WXG3" s="40"/>
      <c r="WXH3" s="40"/>
      <c r="WXI3" s="40"/>
      <c r="WXJ3" s="40"/>
      <c r="WXK3" s="40"/>
      <c r="WXL3" s="40"/>
      <c r="WXM3" s="40"/>
      <c r="WXN3" s="40"/>
      <c r="WXO3" s="40"/>
      <c r="WXP3" s="40"/>
      <c r="WXQ3" s="40"/>
      <c r="WXR3" s="40"/>
      <c r="WXS3" s="40"/>
      <c r="WXT3" s="40"/>
      <c r="WXU3" s="40"/>
      <c r="WXV3" s="40"/>
      <c r="WXW3" s="40"/>
      <c r="WXX3" s="40"/>
      <c r="WXY3" s="40"/>
      <c r="WXZ3" s="40"/>
      <c r="WYA3" s="40"/>
      <c r="WYB3" s="40"/>
      <c r="WYC3" s="40"/>
      <c r="WYD3" s="40"/>
      <c r="WYE3" s="40"/>
      <c r="WYF3" s="40"/>
      <c r="WYG3" s="40"/>
      <c r="WYH3" s="40"/>
      <c r="WYI3" s="40"/>
      <c r="WYJ3" s="40"/>
      <c r="WYK3" s="40"/>
      <c r="WYL3" s="40"/>
      <c r="WYM3" s="40"/>
      <c r="WYN3" s="40"/>
      <c r="WYO3" s="40"/>
      <c r="WYP3" s="40"/>
      <c r="WYQ3" s="40"/>
      <c r="WYR3" s="40"/>
      <c r="WYS3" s="40"/>
      <c r="WYT3" s="40"/>
      <c r="WYU3" s="40"/>
      <c r="WYV3" s="40"/>
      <c r="WYW3" s="40"/>
      <c r="WYX3" s="40"/>
      <c r="WYY3" s="40"/>
      <c r="WYZ3" s="40"/>
      <c r="WZA3" s="40"/>
      <c r="WZB3" s="40"/>
      <c r="WZC3" s="40"/>
      <c r="WZD3" s="40"/>
      <c r="WZE3" s="40"/>
      <c r="WZF3" s="40"/>
      <c r="WZG3" s="40"/>
      <c r="WZH3" s="40"/>
      <c r="WZI3" s="40"/>
      <c r="WZJ3" s="40"/>
      <c r="WZK3" s="40"/>
      <c r="WZL3" s="40"/>
      <c r="WZM3" s="40"/>
      <c r="WZN3" s="40"/>
      <c r="WZO3" s="40"/>
      <c r="WZP3" s="40"/>
      <c r="WZQ3" s="40"/>
      <c r="WZR3" s="40"/>
      <c r="WZS3" s="40"/>
      <c r="WZT3" s="40"/>
      <c r="WZU3" s="40"/>
      <c r="WZV3" s="40"/>
      <c r="WZW3" s="40"/>
      <c r="WZX3" s="40"/>
      <c r="WZY3" s="40"/>
      <c r="WZZ3" s="40"/>
      <c r="XAA3" s="40"/>
      <c r="XAB3" s="40"/>
      <c r="XAC3" s="40"/>
      <c r="XAD3" s="40"/>
      <c r="XAE3" s="40"/>
      <c r="XAF3" s="40"/>
      <c r="XAG3" s="40"/>
      <c r="XAH3" s="40"/>
      <c r="XAI3" s="40"/>
      <c r="XAJ3" s="40"/>
      <c r="XAK3" s="40"/>
      <c r="XAL3" s="40"/>
      <c r="XAM3" s="40"/>
      <c r="XAN3" s="40"/>
      <c r="XAO3" s="40"/>
      <c r="XAP3" s="40"/>
      <c r="XAQ3" s="40"/>
      <c r="XAR3" s="40"/>
      <c r="XAS3" s="40"/>
      <c r="XAT3" s="40"/>
      <c r="XAU3" s="40"/>
      <c r="XAV3" s="40"/>
      <c r="XAW3" s="40"/>
      <c r="XAX3" s="40"/>
      <c r="XAY3" s="40"/>
      <c r="XAZ3" s="40"/>
      <c r="XBA3" s="40"/>
      <c r="XBB3" s="40"/>
      <c r="XBC3" s="40"/>
      <c r="XBD3" s="40"/>
      <c r="XBE3" s="40"/>
      <c r="XBF3" s="40"/>
      <c r="XBG3" s="40"/>
      <c r="XBH3" s="40"/>
      <c r="XBI3" s="40"/>
      <c r="XBJ3" s="40"/>
      <c r="XBK3" s="40"/>
      <c r="XBL3" s="40"/>
      <c r="XBM3" s="40"/>
      <c r="XBN3" s="40"/>
      <c r="XBO3" s="40"/>
      <c r="XBP3" s="40"/>
      <c r="XBQ3" s="40"/>
      <c r="XBR3" s="40"/>
      <c r="XBS3" s="40"/>
      <c r="XBT3" s="40"/>
      <c r="XBU3" s="40"/>
      <c r="XBV3" s="40"/>
      <c r="XBW3" s="40"/>
      <c r="XBX3" s="40"/>
      <c r="XBY3" s="40"/>
      <c r="XBZ3" s="40"/>
      <c r="XCA3" s="40"/>
      <c r="XCB3" s="40"/>
      <c r="XCC3" s="40"/>
      <c r="XCD3" s="40"/>
      <c r="XCE3" s="40"/>
      <c r="XCF3" s="40"/>
      <c r="XCG3" s="40"/>
      <c r="XCH3" s="40"/>
      <c r="XCI3" s="40"/>
      <c r="XCJ3" s="40"/>
      <c r="XCK3" s="40"/>
      <c r="XCL3" s="40"/>
      <c r="XCM3" s="40"/>
      <c r="XCN3" s="40"/>
      <c r="XCO3" s="40"/>
      <c r="XCP3" s="40"/>
      <c r="XCQ3" s="40"/>
      <c r="XCR3" s="40"/>
      <c r="XCS3" s="40"/>
      <c r="XCT3" s="40"/>
      <c r="XCU3" s="40"/>
      <c r="XCV3" s="40"/>
      <c r="XCW3" s="40"/>
      <c r="XCX3" s="40"/>
      <c r="XCY3" s="40"/>
      <c r="XCZ3" s="40"/>
      <c r="XDA3" s="40"/>
      <c r="XDB3" s="40"/>
      <c r="XDC3" s="40"/>
      <c r="XDD3" s="40"/>
      <c r="XDE3" s="40"/>
      <c r="XDF3" s="40"/>
      <c r="XDG3" s="40"/>
      <c r="XDH3" s="40"/>
      <c r="XDI3" s="40"/>
      <c r="XDJ3" s="40"/>
      <c r="XDK3" s="40"/>
      <c r="XDL3" s="40"/>
      <c r="XDM3" s="40"/>
      <c r="XDN3" s="40"/>
      <c r="XDO3" s="40"/>
      <c r="XDP3" s="40"/>
      <c r="XDQ3" s="40"/>
      <c r="XDR3" s="40"/>
      <c r="XDS3" s="40"/>
      <c r="XDT3" s="40"/>
      <c r="XDU3" s="40"/>
      <c r="XDV3" s="40"/>
      <c r="XDW3" s="40"/>
      <c r="XDX3" s="40"/>
      <c r="XDY3" s="40"/>
      <c r="XDZ3" s="40"/>
      <c r="XEA3" s="40"/>
      <c r="XEB3" s="40"/>
      <c r="XEC3" s="40"/>
      <c r="XED3" s="40"/>
      <c r="XEE3" s="40"/>
      <c r="XEF3" s="40"/>
      <c r="XEG3" s="40"/>
      <c r="XEH3" s="40"/>
      <c r="XEI3" s="40"/>
      <c r="XEJ3" s="40"/>
      <c r="XEK3" s="40"/>
      <c r="XEL3" s="40"/>
      <c r="XEM3" s="40"/>
      <c r="XEN3" s="40"/>
      <c r="XEO3" s="40"/>
      <c r="XEP3" s="40"/>
      <c r="XEQ3" s="40"/>
      <c r="XER3" s="40"/>
      <c r="XES3" s="40"/>
      <c r="XET3" s="40"/>
      <c r="XEU3" s="40"/>
      <c r="XEV3" s="40"/>
      <c r="XEW3" s="40"/>
      <c r="XEX3" s="40"/>
      <c r="XEY3" s="40"/>
      <c r="XEZ3" s="40"/>
      <c r="XFA3" s="40"/>
      <c r="XFB3" s="40"/>
      <c r="XFC3" s="40"/>
      <c r="XFD3" s="40"/>
    </row>
    <row r="4" spans="1:16384" s="204" customFormat="1" ht="16" x14ac:dyDescent="0.2">
      <c r="A4" s="193" t="s">
        <v>2</v>
      </c>
      <c r="B4" s="193"/>
      <c r="C4" s="210"/>
      <c r="D4" s="193"/>
      <c r="E4" s="193"/>
      <c r="F4" s="193"/>
    </row>
    <row r="5" spans="1:16384" x14ac:dyDescent="0.15">
      <c r="A5" s="95" t="s">
        <v>177</v>
      </c>
      <c r="C5" s="172">
        <f t="shared" ref="C5:F9" ca="1" si="3">SUMIFS($G5:$BB5,$G$2:$BB$2,C$3)</f>
        <v>8313.0564181447626</v>
      </c>
      <c r="D5" s="171">
        <f t="shared" ca="1" si="3"/>
        <v>106252.51318886426</v>
      </c>
      <c r="E5" s="171">
        <f t="shared" ca="1" si="3"/>
        <v>305940.23600822542</v>
      </c>
      <c r="F5" s="171">
        <f t="shared" ca="1" si="3"/>
        <v>939756.31792767881</v>
      </c>
      <c r="G5" s="171">
        <f>+Sales!G42</f>
        <v>100</v>
      </c>
      <c r="H5" s="173">
        <f ca="1">+Sales!H42</f>
        <v>152.08333333333331</v>
      </c>
      <c r="I5" s="173">
        <f ca="1">+Sales!I42</f>
        <v>178.63672748858886</v>
      </c>
      <c r="J5" s="173">
        <f ca="1">+Sales!J42</f>
        <v>226.18801331004582</v>
      </c>
      <c r="K5" s="173">
        <f ca="1">+Sales!K42</f>
        <v>251.09461886345466</v>
      </c>
      <c r="L5" s="173">
        <f ca="1">+Sales!L42</f>
        <v>264.7392626057474</v>
      </c>
      <c r="M5" s="173">
        <f ca="1">+Sales!M42</f>
        <v>572.78548239537974</v>
      </c>
      <c r="N5" s="173">
        <f ca="1">+Sales!N42</f>
        <v>895.61196370880612</v>
      </c>
      <c r="O5" s="173">
        <f ca="1">+Sales!O42</f>
        <v>1226.7704149973679</v>
      </c>
      <c r="P5" s="173">
        <f ca="1">+Sales!P42</f>
        <v>1396.4047829398137</v>
      </c>
      <c r="Q5" s="173">
        <f ca="1">+Sales!Q42</f>
        <v>1493.5887155271416</v>
      </c>
      <c r="R5" s="173">
        <f ca="1">+Sales!R42</f>
        <v>1555.1531029750834</v>
      </c>
      <c r="S5" s="173">
        <f ca="1">+Sales!S42</f>
        <v>3875.2915190119706</v>
      </c>
      <c r="T5" s="173">
        <f ca="1">+Sales!T42</f>
        <v>5594.670955101843</v>
      </c>
      <c r="U5" s="173">
        <f ca="1">+Sales!U42</f>
        <v>6920.2505892189347</v>
      </c>
      <c r="V5" s="173">
        <f ca="1">+Sales!V42</f>
        <v>7824.6179989732882</v>
      </c>
      <c r="W5" s="173">
        <f ca="1">+Sales!W42</f>
        <v>8463.9219198602259</v>
      </c>
      <c r="X5" s="173">
        <f ca="1">+Sales!X42</f>
        <v>8933.6804200186889</v>
      </c>
      <c r="Y5" s="173">
        <f ca="1">+Sales!Y42</f>
        <v>9463.5954626735838</v>
      </c>
      <c r="Z5" s="173">
        <f ca="1">+Sales!Z42</f>
        <v>10038.362965338885</v>
      </c>
      <c r="AA5" s="173">
        <f ca="1">+Sales!AA42</f>
        <v>10647.957380897918</v>
      </c>
      <c r="AB5" s="173">
        <f ca="1">+Sales!AB42</f>
        <v>11119.174045333744</v>
      </c>
      <c r="AC5" s="173">
        <f ca="1">+Sales!AC42</f>
        <v>11512.099921295754</v>
      </c>
      <c r="AD5" s="173">
        <f ca="1">+Sales!AD42</f>
        <v>11858.890011139436</v>
      </c>
      <c r="AE5" s="173">
        <f ca="1">+Sales!AE42</f>
        <v>15740.558109662523</v>
      </c>
      <c r="AF5" s="173">
        <f ca="1">+Sales!AF42</f>
        <v>18626.076431845482</v>
      </c>
      <c r="AG5" s="173">
        <f ca="1">+Sales!AG42</f>
        <v>20801.190861485389</v>
      </c>
      <c r="AH5" s="173">
        <f ca="1">+Sales!AH42</f>
        <v>22471.508575615651</v>
      </c>
      <c r="AI5" s="173">
        <f ca="1">+Sales!AI42</f>
        <v>23785.186040726323</v>
      </c>
      <c r="AJ5" s="173">
        <f ca="1">+Sales!AJ42</f>
        <v>24848.956483510414</v>
      </c>
      <c r="AK5" s="173">
        <f ca="1">+Sales!AK42</f>
        <v>26459.699407055108</v>
      </c>
      <c r="AL5" s="173">
        <f ca="1">+Sales!AL42</f>
        <v>27752.141410550714</v>
      </c>
      <c r="AM5" s="173">
        <f ca="1">+Sales!AM42</f>
        <v>28823.005774571175</v>
      </c>
      <c r="AN5" s="173">
        <f ca="1">+Sales!AN42</f>
        <v>30628.326184293881</v>
      </c>
      <c r="AO5" s="173">
        <f ca="1">+Sales!AO42</f>
        <v>32251.340207298701</v>
      </c>
      <c r="AP5" s="173">
        <f ca="1">+Sales!AP42</f>
        <v>33752.246521610075</v>
      </c>
      <c r="AQ5" s="173">
        <f ca="1">+Sales!AQ42</f>
        <v>45037.686566150383</v>
      </c>
      <c r="AR5" s="173">
        <f ca="1">+Sales!AR42</f>
        <v>54183.902030089477</v>
      </c>
      <c r="AS5" s="173">
        <f ca="1">+Sales!AS42</f>
        <v>61681.071890718653</v>
      </c>
      <c r="AT5" s="173">
        <f ca="1">+Sales!AT42</f>
        <v>68078.639430537922</v>
      </c>
      <c r="AU5" s="173">
        <f ca="1">+Sales!AU42</f>
        <v>73646.805630840317</v>
      </c>
      <c r="AV5" s="173">
        <f ca="1">+Sales!AV42</f>
        <v>78589.390424878977</v>
      </c>
      <c r="AW5" s="173">
        <f ca="1">+Sales!AW42</f>
        <v>83065.932103165076</v>
      </c>
      <c r="AX5" s="173">
        <f ca="1">+Sales!AX42</f>
        <v>87215.456452414452</v>
      </c>
      <c r="AY5" s="173">
        <f ca="1">+Sales!AY42</f>
        <v>91131.943409898086</v>
      </c>
      <c r="AZ5" s="173">
        <f ca="1">+Sales!AZ42</f>
        <v>95055.942830527172</v>
      </c>
      <c r="BA5" s="173">
        <f ca="1">+Sales!BA42</f>
        <v>99023.026003875741</v>
      </c>
      <c r="BB5" s="173">
        <f ca="1">+Sales!BB42</f>
        <v>103046.52115458256</v>
      </c>
    </row>
    <row r="6" spans="1:16384" x14ac:dyDescent="0.15">
      <c r="A6" s="95" t="s">
        <v>179</v>
      </c>
      <c r="C6" s="172">
        <f t="shared" ca="1" si="3"/>
        <v>83130.564181447611</v>
      </c>
      <c r="D6" s="171">
        <f t="shared" ca="1" si="3"/>
        <v>1062525.1318886424</v>
      </c>
      <c r="E6" s="171">
        <f t="shared" ca="1" si="3"/>
        <v>3059402.3600822547</v>
      </c>
      <c r="F6" s="171">
        <f t="shared" ca="1" si="3"/>
        <v>9397563.1792767886</v>
      </c>
      <c r="G6" s="171">
        <f ca="1">SUM(OFFSET(G5,0,-MIN(COLUMNS($G$3:G$3)-1,Main!$C$18-1)):G5)*INDEX(Main!$C$16:$F$16,G$2-YEAR(Main!$H$2)+1)</f>
        <v>1000</v>
      </c>
      <c r="H6" s="173">
        <f ca="1">SUM(OFFSET(H5,0,-MIN(COLUMNS($G$3:H$3)-1,Main!$C$18-1)):H5)*INDEX(Main!$C$16:$F$16,H$2-YEAR(Main!$H$2)+1)</f>
        <v>1520.833333333333</v>
      </c>
      <c r="I6" s="173">
        <f ca="1">SUM(OFFSET(I5,0,-MIN(COLUMNS($G$3:I$3)-1,Main!$C$18-1)):I5)*INDEX(Main!$C$16:$F$16,I$2-YEAR(Main!$H$2)+1)</f>
        <v>1786.3672748858885</v>
      </c>
      <c r="J6" s="173">
        <f ca="1">SUM(OFFSET(J5,0,-MIN(COLUMNS($G$3:J$3)-1,Main!$C$18-1)):J5)*INDEX(Main!$C$16:$F$16,J$2-YEAR(Main!$H$2)+1)</f>
        <v>2261.8801331004584</v>
      </c>
      <c r="K6" s="173">
        <f ca="1">SUM(OFFSET(K5,0,-MIN(COLUMNS($G$3:K$3)-1,Main!$C$18-1)):K5)*INDEX(Main!$C$16:$F$16,K$2-YEAR(Main!$H$2)+1)</f>
        <v>2510.9461886345466</v>
      </c>
      <c r="L6" s="173">
        <f ca="1">SUM(OFFSET(L5,0,-MIN(COLUMNS($G$3:L$3)-1,Main!$C$18-1)):L5)*INDEX(Main!$C$16:$F$16,L$2-YEAR(Main!$H$2)+1)</f>
        <v>2647.392626057474</v>
      </c>
      <c r="M6" s="173">
        <f ca="1">SUM(OFFSET(M5,0,-MIN(COLUMNS($G$3:M$3)-1,Main!$C$18-1)):M5)*INDEX(Main!$C$16:$F$16,M$2-YEAR(Main!$H$2)+1)</f>
        <v>5727.8548239537977</v>
      </c>
      <c r="N6" s="173">
        <f ca="1">SUM(OFFSET(N5,0,-MIN(COLUMNS($G$3:N$3)-1,Main!$C$18-1)):N5)*INDEX(Main!$C$16:$F$16,N$2-YEAR(Main!$H$2)+1)</f>
        <v>8956.1196370880607</v>
      </c>
      <c r="O6" s="173">
        <f ca="1">SUM(OFFSET(O5,0,-MIN(COLUMNS($G$3:O$3)-1,Main!$C$18-1)):O5)*INDEX(Main!$C$16:$F$16,O$2-YEAR(Main!$H$2)+1)</f>
        <v>12267.704149973679</v>
      </c>
      <c r="P6" s="173">
        <f ca="1">SUM(OFFSET(P5,0,-MIN(COLUMNS($G$3:P$3)-1,Main!$C$18-1)):P5)*INDEX(Main!$C$16:$F$16,P$2-YEAR(Main!$H$2)+1)</f>
        <v>13964.047829398136</v>
      </c>
      <c r="Q6" s="173">
        <f ca="1">SUM(OFFSET(Q5,0,-MIN(COLUMNS($G$3:Q$3)-1,Main!$C$18-1)):Q5)*INDEX(Main!$C$16:$F$16,Q$2-YEAR(Main!$H$2)+1)</f>
        <v>14935.887155271415</v>
      </c>
      <c r="R6" s="173">
        <f ca="1">SUM(OFFSET(R5,0,-MIN(COLUMNS($G$3:R$3)-1,Main!$C$18-1)):R5)*INDEX(Main!$C$16:$F$16,R$2-YEAR(Main!$H$2)+1)</f>
        <v>15551.531029750833</v>
      </c>
      <c r="S6" s="173">
        <f ca="1">SUM(OFFSET(S5,0,-MIN(COLUMNS($G$3:S$3)-1,Main!$C$18-1)):S5)*INDEX(Main!$C$16:$F$16,S$2-YEAR(Main!$H$2)+1)</f>
        <v>38752.915190119704</v>
      </c>
      <c r="T6" s="173">
        <f ca="1">SUM(OFFSET(T5,0,-MIN(COLUMNS($G$3:T$3)-1,Main!$C$18-1)):T5)*INDEX(Main!$C$16:$F$16,T$2-YEAR(Main!$H$2)+1)</f>
        <v>55946.70955101843</v>
      </c>
      <c r="U6" s="173">
        <f ca="1">SUM(OFFSET(U5,0,-MIN(COLUMNS($G$3:U$3)-1,Main!$C$18-1)):U5)*INDEX(Main!$C$16:$F$16,U$2-YEAR(Main!$H$2)+1)</f>
        <v>69202.505892189351</v>
      </c>
      <c r="V6" s="173">
        <f ca="1">SUM(OFFSET(V5,0,-MIN(COLUMNS($G$3:V$3)-1,Main!$C$18-1)):V5)*INDEX(Main!$C$16:$F$16,V$2-YEAR(Main!$H$2)+1)</f>
        <v>78246.179989732889</v>
      </c>
      <c r="W6" s="173">
        <f ca="1">SUM(OFFSET(W5,0,-MIN(COLUMNS($G$3:W$3)-1,Main!$C$18-1)):W5)*INDEX(Main!$C$16:$F$16,W$2-YEAR(Main!$H$2)+1)</f>
        <v>84639.219198602252</v>
      </c>
      <c r="X6" s="173">
        <f ca="1">SUM(OFFSET(X5,0,-MIN(COLUMNS($G$3:X$3)-1,Main!$C$18-1)):X5)*INDEX(Main!$C$16:$F$16,X$2-YEAR(Main!$H$2)+1)</f>
        <v>89336.804200186889</v>
      </c>
      <c r="Y6" s="173">
        <f ca="1">SUM(OFFSET(Y5,0,-MIN(COLUMNS($G$3:Y$3)-1,Main!$C$18-1)):Y5)*INDEX(Main!$C$16:$F$16,Y$2-YEAR(Main!$H$2)+1)</f>
        <v>94635.954626735838</v>
      </c>
      <c r="Z6" s="173">
        <f ca="1">SUM(OFFSET(Z5,0,-MIN(COLUMNS($G$3:Z$3)-1,Main!$C$18-1)):Z5)*INDEX(Main!$C$16:$F$16,Z$2-YEAR(Main!$H$2)+1)</f>
        <v>100383.62965338885</v>
      </c>
      <c r="AA6" s="173">
        <f ca="1">SUM(OFFSET(AA5,0,-MIN(COLUMNS($G$3:AA$3)-1,Main!$C$18-1)):AA5)*INDEX(Main!$C$16:$F$16,AA$2-YEAR(Main!$H$2)+1)</f>
        <v>106479.57380897918</v>
      </c>
      <c r="AB6" s="173">
        <f ca="1">SUM(OFFSET(AB5,0,-MIN(COLUMNS($G$3:AB$3)-1,Main!$C$18-1)):AB5)*INDEX(Main!$C$16:$F$16,AB$2-YEAR(Main!$H$2)+1)</f>
        <v>111191.74045333744</v>
      </c>
      <c r="AC6" s="173">
        <f ca="1">SUM(OFFSET(AC5,0,-MIN(COLUMNS($G$3:AC$3)-1,Main!$C$18-1)):AC5)*INDEX(Main!$C$16:$F$16,AC$2-YEAR(Main!$H$2)+1)</f>
        <v>115120.99921295754</v>
      </c>
      <c r="AD6" s="173">
        <f ca="1">SUM(OFFSET(AD5,0,-MIN(COLUMNS($G$3:AD$3)-1,Main!$C$18-1)):AD5)*INDEX(Main!$C$16:$F$16,AD$2-YEAR(Main!$H$2)+1)</f>
        <v>118588.90011139435</v>
      </c>
      <c r="AE6" s="173">
        <f ca="1">SUM(OFFSET(AE5,0,-MIN(COLUMNS($G$3:AE$3)-1,Main!$C$18-1)):AE5)*INDEX(Main!$C$16:$F$16,AE$2-YEAR(Main!$H$2)+1)</f>
        <v>157405.58109662522</v>
      </c>
      <c r="AF6" s="173">
        <f ca="1">SUM(OFFSET(AF5,0,-MIN(COLUMNS($G$3:AF$3)-1,Main!$C$18-1)):AF5)*INDEX(Main!$C$16:$F$16,AF$2-YEAR(Main!$H$2)+1)</f>
        <v>186260.76431845484</v>
      </c>
      <c r="AG6" s="173">
        <f ca="1">SUM(OFFSET(AG5,0,-MIN(COLUMNS($G$3:AG$3)-1,Main!$C$18-1)):AG5)*INDEX(Main!$C$16:$F$16,AG$2-YEAR(Main!$H$2)+1)</f>
        <v>208011.90861485389</v>
      </c>
      <c r="AH6" s="173">
        <f ca="1">SUM(OFFSET(AH5,0,-MIN(COLUMNS($G$3:AH$3)-1,Main!$C$18-1)):AH5)*INDEX(Main!$C$16:$F$16,AH$2-YEAR(Main!$H$2)+1)</f>
        <v>224715.08575615651</v>
      </c>
      <c r="AI6" s="173">
        <f ca="1">SUM(OFFSET(AI5,0,-MIN(COLUMNS($G$3:AI$3)-1,Main!$C$18-1)):AI5)*INDEX(Main!$C$16:$F$16,AI$2-YEAR(Main!$H$2)+1)</f>
        <v>237851.86040726322</v>
      </c>
      <c r="AJ6" s="173">
        <f ca="1">SUM(OFFSET(AJ5,0,-MIN(COLUMNS($G$3:AJ$3)-1,Main!$C$18-1)):AJ5)*INDEX(Main!$C$16:$F$16,AJ$2-YEAR(Main!$H$2)+1)</f>
        <v>248489.56483510413</v>
      </c>
      <c r="AK6" s="173">
        <f ca="1">SUM(OFFSET(AK5,0,-MIN(COLUMNS($G$3:AK$3)-1,Main!$C$18-1)):AK5)*INDEX(Main!$C$16:$F$16,AK$2-YEAR(Main!$H$2)+1)</f>
        <v>264596.99407055107</v>
      </c>
      <c r="AL6" s="173">
        <f ca="1">SUM(OFFSET(AL5,0,-MIN(COLUMNS($G$3:AL$3)-1,Main!$C$18-1)):AL5)*INDEX(Main!$C$16:$F$16,AL$2-YEAR(Main!$H$2)+1)</f>
        <v>277521.41410550714</v>
      </c>
      <c r="AM6" s="173">
        <f ca="1">SUM(OFFSET(AM5,0,-MIN(COLUMNS($G$3:AM$3)-1,Main!$C$18-1)):AM5)*INDEX(Main!$C$16:$F$16,AM$2-YEAR(Main!$H$2)+1)</f>
        <v>288230.05774571176</v>
      </c>
      <c r="AN6" s="173">
        <f ca="1">SUM(OFFSET(AN5,0,-MIN(COLUMNS($G$3:AN$3)-1,Main!$C$18-1)):AN5)*INDEX(Main!$C$16:$F$16,AN$2-YEAR(Main!$H$2)+1)</f>
        <v>306283.26184293884</v>
      </c>
      <c r="AO6" s="173">
        <f ca="1">SUM(OFFSET(AO5,0,-MIN(COLUMNS($G$3:AO$3)-1,Main!$C$18-1)):AO5)*INDEX(Main!$C$16:$F$16,AO$2-YEAR(Main!$H$2)+1)</f>
        <v>322513.402072987</v>
      </c>
      <c r="AP6" s="173">
        <f ca="1">SUM(OFFSET(AP5,0,-MIN(COLUMNS($G$3:AP$3)-1,Main!$C$18-1)):AP5)*INDEX(Main!$C$16:$F$16,AP$2-YEAR(Main!$H$2)+1)</f>
        <v>337522.46521610074</v>
      </c>
      <c r="AQ6" s="173">
        <f ca="1">SUM(OFFSET(AQ5,0,-MIN(COLUMNS($G$3:AQ$3)-1,Main!$C$18-1)):AQ5)*INDEX(Main!$C$16:$F$16,AQ$2-YEAR(Main!$H$2)+1)</f>
        <v>450376.86566150386</v>
      </c>
      <c r="AR6" s="173">
        <f ca="1">SUM(OFFSET(AR5,0,-MIN(COLUMNS($G$3:AR$3)-1,Main!$C$18-1)):AR5)*INDEX(Main!$C$16:$F$16,AR$2-YEAR(Main!$H$2)+1)</f>
        <v>541839.02030089474</v>
      </c>
      <c r="AS6" s="173">
        <f ca="1">SUM(OFFSET(AS5,0,-MIN(COLUMNS($G$3:AS$3)-1,Main!$C$18-1)):AS5)*INDEX(Main!$C$16:$F$16,AS$2-YEAR(Main!$H$2)+1)</f>
        <v>616810.71890718653</v>
      </c>
      <c r="AT6" s="173">
        <f ca="1">SUM(OFFSET(AT5,0,-MIN(COLUMNS($G$3:AT$3)-1,Main!$C$18-1)):AT5)*INDEX(Main!$C$16:$F$16,AT$2-YEAR(Main!$H$2)+1)</f>
        <v>680786.39430537925</v>
      </c>
      <c r="AU6" s="173">
        <f ca="1">SUM(OFFSET(AU5,0,-MIN(COLUMNS($G$3:AU$3)-1,Main!$C$18-1)):AU5)*INDEX(Main!$C$16:$F$16,AU$2-YEAR(Main!$H$2)+1)</f>
        <v>736468.05630840315</v>
      </c>
      <c r="AV6" s="173">
        <f ca="1">SUM(OFFSET(AV5,0,-MIN(COLUMNS($G$3:AV$3)-1,Main!$C$18-1)):AV5)*INDEX(Main!$C$16:$F$16,AV$2-YEAR(Main!$H$2)+1)</f>
        <v>785893.90424878977</v>
      </c>
      <c r="AW6" s="173">
        <f ca="1">SUM(OFFSET(AW5,0,-MIN(COLUMNS($G$3:AW$3)-1,Main!$C$18-1)):AW5)*INDEX(Main!$C$16:$F$16,AW$2-YEAR(Main!$H$2)+1)</f>
        <v>830659.32103165076</v>
      </c>
      <c r="AX6" s="173">
        <f ca="1">SUM(OFFSET(AX5,0,-MIN(COLUMNS($G$3:AX$3)-1,Main!$C$18-1)):AX5)*INDEX(Main!$C$16:$F$16,AX$2-YEAR(Main!$H$2)+1)</f>
        <v>872154.56452414452</v>
      </c>
      <c r="AY6" s="173">
        <f ca="1">SUM(OFFSET(AY5,0,-MIN(COLUMNS($G$3:AY$3)-1,Main!$C$18-1)):AY5)*INDEX(Main!$C$16:$F$16,AY$2-YEAR(Main!$H$2)+1)</f>
        <v>911319.43409898086</v>
      </c>
      <c r="AZ6" s="173">
        <f ca="1">SUM(OFFSET(AZ5,0,-MIN(COLUMNS($G$3:AZ$3)-1,Main!$C$18-1)):AZ5)*INDEX(Main!$C$16:$F$16,AZ$2-YEAR(Main!$H$2)+1)</f>
        <v>950559.42830527178</v>
      </c>
      <c r="BA6" s="173">
        <f ca="1">SUM(OFFSET(BA5,0,-MIN(COLUMNS($G$3:BA$3)-1,Main!$C$18-1)):BA5)*INDEX(Main!$C$16:$F$16,BA$2-YEAR(Main!$H$2)+1)</f>
        <v>990230.26003875746</v>
      </c>
      <c r="BB6" s="173">
        <f ca="1">SUM(OFFSET(BB5,0,-MIN(COLUMNS($G$3:BB$3)-1,Main!$C$18-1)):BB5)*INDEX(Main!$C$16:$F$16,BB$2-YEAR(Main!$H$2)+1)</f>
        <v>1030465.2115458256</v>
      </c>
    </row>
    <row r="7" spans="1:16384" x14ac:dyDescent="0.15">
      <c r="A7" s="95" t="s">
        <v>190</v>
      </c>
      <c r="C7" s="172">
        <f t="shared" si="3"/>
        <v>1233.3378398231528</v>
      </c>
      <c r="D7" s="171">
        <f t="shared" si="3"/>
        <v>26051.231129804492</v>
      </c>
      <c r="E7" s="171">
        <f t="shared" si="3"/>
        <v>110242.88794172461</v>
      </c>
      <c r="F7" s="171">
        <f t="shared" si="3"/>
        <v>350434.80320569529</v>
      </c>
      <c r="G7" s="171">
        <f>INDEX(Main!$J$16:$M$16,G$2-YEAR(Main!$H$2)+1)*Sales!G31/1000*INDEX(Main!$J$17:$M$17,G$2-YEAR(Main!$H$2)+1)</f>
        <v>4</v>
      </c>
      <c r="H7" s="173">
        <f>INDEX(Main!$J$16:$M$16,H$2-YEAR(Main!$H$2)+1)*Sales!H31/1000*INDEX(Main!$J$17:$M$17,H$2-YEAR(Main!$H$2)+1)</f>
        <v>9.9650335561812131</v>
      </c>
      <c r="I7" s="173">
        <f>INDEX(Main!$J$16:$M$16,I$2-YEAR(Main!$H$2)+1)*Sales!I31/1000*INDEX(Main!$J$17:$M$17,I$2-YEAR(Main!$H$2)+1)</f>
        <v>16.87792310968258</v>
      </c>
      <c r="J7" s="173">
        <f>INDEX(Main!$J$16:$M$16,J$2-YEAR(Main!$H$2)+1)*Sales!J31/1000*INDEX(Main!$J$17:$M$17,J$2-YEAR(Main!$H$2)+1)</f>
        <v>25.563716205467784</v>
      </c>
      <c r="K7" s="173">
        <f>INDEX(Main!$J$16:$M$16,K$2-YEAR(Main!$H$2)+1)*Sales!K31/1000*INDEX(Main!$J$17:$M$17,K$2-YEAR(Main!$H$2)+1)</f>
        <v>35.090248143843304</v>
      </c>
      <c r="L7" s="173">
        <f>INDEX(Main!$J$16:$M$16,L$2-YEAR(Main!$H$2)+1)*Sales!L31/1000*INDEX(Main!$J$17:$M$17,L$2-YEAR(Main!$H$2)+1)</f>
        <v>44.991836179599396</v>
      </c>
      <c r="M7" s="173">
        <f>INDEX(Main!$J$16:$M$16,M$2-YEAR(Main!$H$2)+1)*Sales!M31/1000*INDEX(Main!$J$17:$M$17,M$2-YEAR(Main!$H$2)+1)</f>
        <v>67.036035051579887</v>
      </c>
      <c r="N7" s="173">
        <f>INDEX(Main!$J$16:$M$16,N$2-YEAR(Main!$H$2)+1)*Sales!N31/1000*INDEX(Main!$J$17:$M$17,N$2-YEAR(Main!$H$2)+1)</f>
        <v>101.66878211321355</v>
      </c>
      <c r="O7" s="173">
        <f>INDEX(Main!$J$16:$M$16,O$2-YEAR(Main!$H$2)+1)*Sales!O31/1000*INDEX(Main!$J$17:$M$17,O$2-YEAR(Main!$H$2)+1)</f>
        <v>149.05607484040868</v>
      </c>
      <c r="P7" s="173">
        <f>INDEX(Main!$J$16:$M$16,P$2-YEAR(Main!$H$2)+1)*Sales!P31/1000*INDEX(Main!$J$17:$M$17,P$2-YEAR(Main!$H$2)+1)</f>
        <v>202.55777212371967</v>
      </c>
      <c r="Q7" s="173">
        <f>INDEX(Main!$J$16:$M$16,Q$2-YEAR(Main!$H$2)+1)*Sales!Q31/1000*INDEX(Main!$J$17:$M$17,Q$2-YEAR(Main!$H$2)+1)</f>
        <v>259.16229071062531</v>
      </c>
      <c r="R7" s="173">
        <f>INDEX(Main!$J$16:$M$16,R$2-YEAR(Main!$H$2)+1)*Sales!R31/1000*INDEX(Main!$J$17:$M$17,R$2-YEAR(Main!$H$2)+1)</f>
        <v>317.36812778883126</v>
      </c>
      <c r="S7" s="173">
        <f>INDEX(Main!$J$16:$M$16,S$2-YEAR(Main!$H$2)+1)*Sales!S31/1000*INDEX(Main!$J$17:$M$17,S$2-YEAR(Main!$H$2)+1)</f>
        <v>467.46426831928886</v>
      </c>
      <c r="T7" s="173">
        <f>INDEX(Main!$J$16:$M$16,T$2-YEAR(Main!$H$2)+1)*Sales!T31/1000*INDEX(Main!$J$17:$M$17,T$2-YEAR(Main!$H$2)+1)</f>
        <v>684.21887876119058</v>
      </c>
      <c r="U7" s="173">
        <f>INDEX(Main!$J$16:$M$16,U$2-YEAR(Main!$H$2)+1)*Sales!U31/1000*INDEX(Main!$J$17:$M$17,U$2-YEAR(Main!$H$2)+1)</f>
        <v>950.93131049828617</v>
      </c>
      <c r="V7" s="173">
        <f>INDEX(Main!$J$16:$M$16,V$2-YEAR(Main!$H$2)+1)*Sales!V31/1000*INDEX(Main!$J$17:$M$17,V$2-YEAR(Main!$H$2)+1)</f>
        <v>1249.8653218463128</v>
      </c>
      <c r="W7" s="173">
        <f>INDEX(Main!$J$16:$M$16,W$2-YEAR(Main!$H$2)+1)*Sales!W31/1000*INDEX(Main!$J$17:$M$17,W$2-YEAR(Main!$H$2)+1)</f>
        <v>1569.6328015805816</v>
      </c>
      <c r="X7" s="173">
        <f>INDEX(Main!$J$16:$M$16,X$2-YEAR(Main!$H$2)+1)*Sales!X31/1000*INDEX(Main!$J$17:$M$17,X$2-YEAR(Main!$H$2)+1)</f>
        <v>1902.7312020398933</v>
      </c>
      <c r="Y7" s="173">
        <f>INDEX(Main!$J$16:$M$16,Y$2-YEAR(Main!$H$2)+1)*Sales!Y31/1000*INDEX(Main!$J$17:$M$17,Y$2-YEAR(Main!$H$2)+1)</f>
        <v>2250.8891456243355</v>
      </c>
      <c r="Z7" s="173">
        <f>INDEX(Main!$J$16:$M$16,Z$2-YEAR(Main!$H$2)+1)*Sales!Z31/1000*INDEX(Main!$J$17:$M$17,Z$2-YEAR(Main!$H$2)+1)</f>
        <v>2615.2029163714869</v>
      </c>
      <c r="AA7" s="173">
        <f>INDEX(Main!$J$16:$M$16,AA$2-YEAR(Main!$H$2)+1)*Sales!AA31/1000*INDEX(Main!$J$17:$M$17,AA$2-YEAR(Main!$H$2)+1)</f>
        <v>2996.3519999530472</v>
      </c>
      <c r="AB7" s="173">
        <f>INDEX(Main!$J$16:$M$16,AB$2-YEAR(Main!$H$2)+1)*Sales!AB31/1000*INDEX(Main!$J$17:$M$17,AB$2-YEAR(Main!$H$2)+1)</f>
        <v>3388.0746710154222</v>
      </c>
      <c r="AC7" s="173">
        <f>INDEX(Main!$J$16:$M$16,AC$2-YEAR(Main!$H$2)+1)*Sales!AC31/1000*INDEX(Main!$J$17:$M$17,AC$2-YEAR(Main!$H$2)+1)</f>
        <v>3786.5596786409174</v>
      </c>
      <c r="AD7" s="173">
        <f>INDEX(Main!$J$16:$M$16,AD$2-YEAR(Main!$H$2)+1)*Sales!AD31/1000*INDEX(Main!$J$17:$M$17,AD$2-YEAR(Main!$H$2)+1)</f>
        <v>4189.3089351537283</v>
      </c>
      <c r="AE7" s="173">
        <f>INDEX(Main!$J$16:$M$16,AE$2-YEAR(Main!$H$2)+1)*Sales!AE31/1000*INDEX(Main!$J$17:$M$17,AE$2-YEAR(Main!$H$2)+1)</f>
        <v>4737.0821188375039</v>
      </c>
      <c r="AF7" s="173">
        <f>INDEX(Main!$J$16:$M$16,AF$2-YEAR(Main!$H$2)+1)*Sales!AF31/1000*INDEX(Main!$J$17:$M$17,AF$2-YEAR(Main!$H$2)+1)</f>
        <v>5388.075084354934</v>
      </c>
      <c r="AG7" s="173">
        <f>INDEX(Main!$J$16:$M$16,AG$2-YEAR(Main!$H$2)+1)*Sales!AG31/1000*INDEX(Main!$J$17:$M$17,AG$2-YEAR(Main!$H$2)+1)</f>
        <v>6112.2154827955646</v>
      </c>
      <c r="AH7" s="173">
        <f>INDEX(Main!$J$16:$M$16,AH$2-YEAR(Main!$H$2)+1)*Sales!AH31/1000*INDEX(Main!$J$17:$M$17,AH$2-YEAR(Main!$H$2)+1)</f>
        <v>6887.8778733625304</v>
      </c>
      <c r="AI7" s="173">
        <f>INDEX(Main!$J$16:$M$16,AI$2-YEAR(Main!$H$2)+1)*Sales!AI31/1000*INDEX(Main!$J$17:$M$17,AI$2-YEAR(Main!$H$2)+1)</f>
        <v>7699.5186074481244</v>
      </c>
      <c r="AJ7" s="173">
        <f>INDEX(Main!$J$16:$M$16,AJ$2-YEAR(Main!$H$2)+1)*Sales!AJ31/1000*INDEX(Main!$J$17:$M$17,AJ$2-YEAR(Main!$H$2)+1)</f>
        <v>8535.972948855313</v>
      </c>
      <c r="AK7" s="173">
        <f>INDEX(Main!$J$16:$M$16,AK$2-YEAR(Main!$H$2)+1)*Sales!AK31/1000*INDEX(Main!$J$17:$M$17,AK$2-YEAR(Main!$H$2)+1)</f>
        <v>9418.0290040710079</v>
      </c>
      <c r="AL7" s="173">
        <f>INDEX(Main!$J$16:$M$16,AL$2-YEAR(Main!$H$2)+1)*Sales!AL31/1000*INDEX(Main!$J$17:$M$17,AL$2-YEAR(Main!$H$2)+1)</f>
        <v>10331.629197408462</v>
      </c>
      <c r="AM7" s="173">
        <f>INDEX(Main!$J$16:$M$16,AM$2-YEAR(Main!$H$2)+1)*Sales!AM31/1000*INDEX(Main!$J$17:$M$17,AM$2-YEAR(Main!$H$2)+1)</f>
        <v>11266.681054443865</v>
      </c>
      <c r="AN7" s="173">
        <f>INDEX(Main!$J$16:$M$16,AN$2-YEAR(Main!$H$2)+1)*Sales!AN31/1000*INDEX(Main!$J$17:$M$17,AN$2-YEAR(Main!$H$2)+1)</f>
        <v>12251.413658147456</v>
      </c>
      <c r="AO7" s="173">
        <f>INDEX(Main!$J$16:$M$16,AO$2-YEAR(Main!$H$2)+1)*Sales!AO31/1000*INDEX(Main!$J$17:$M$17,AO$2-YEAR(Main!$H$2)+1)</f>
        <v>13277.070932158158</v>
      </c>
      <c r="AP7" s="173">
        <f>INDEX(Main!$J$16:$M$16,AP$2-YEAR(Main!$H$2)+1)*Sales!AP31/1000*INDEX(Main!$J$17:$M$17,AP$2-YEAR(Main!$H$2)+1)</f>
        <v>14337.321979841699</v>
      </c>
      <c r="AQ7" s="173">
        <f>INDEX(Main!$J$16:$M$16,AQ$2-YEAR(Main!$H$2)+1)*Sales!AQ31/1000*INDEX(Main!$J$17:$M$17,AQ$2-YEAR(Main!$H$2)+1)</f>
        <v>15822.104248931109</v>
      </c>
      <c r="AR7" s="173">
        <f>INDEX(Main!$J$16:$M$16,AR$2-YEAR(Main!$H$2)+1)*Sales!AR31/1000*INDEX(Main!$J$17:$M$17,AR$2-YEAR(Main!$H$2)+1)</f>
        <v>17640.510917542309</v>
      </c>
      <c r="AS7" s="173">
        <f>INDEX(Main!$J$16:$M$16,AS$2-YEAR(Main!$H$2)+1)*Sales!AS31/1000*INDEX(Main!$J$17:$M$17,AS$2-YEAR(Main!$H$2)+1)</f>
        <v>19721.636986936075</v>
      </c>
      <c r="AT7" s="173">
        <f>INDEX(Main!$J$16:$M$16,AT$2-YEAR(Main!$H$2)+1)*Sales!AT31/1000*INDEX(Main!$J$17:$M$17,AT$2-YEAR(Main!$H$2)+1)</f>
        <v>22016.845895587161</v>
      </c>
      <c r="AU7" s="173">
        <f>INDEX(Main!$J$16:$M$16,AU$2-YEAR(Main!$H$2)+1)*Sales!AU31/1000*INDEX(Main!$J$17:$M$17,AU$2-YEAR(Main!$H$2)+1)</f>
        <v>24488.452059428128</v>
      </c>
      <c r="AV7" s="173">
        <f>INDEX(Main!$J$16:$M$16,AV$2-YEAR(Main!$H$2)+1)*Sales!AV31/1000*INDEX(Main!$J$17:$M$17,AV$2-YEAR(Main!$H$2)+1)</f>
        <v>27107.008341603429</v>
      </c>
      <c r="AW7" s="173">
        <f>INDEX(Main!$J$16:$M$16,AW$2-YEAR(Main!$H$2)+1)*Sales!AW31/1000*INDEX(Main!$J$17:$M$17,AW$2-YEAR(Main!$H$2)+1)</f>
        <v>29849.494509738233</v>
      </c>
      <c r="AX7" s="173">
        <f>INDEX(Main!$J$16:$M$16,AX$2-YEAR(Main!$H$2)+1)*Sales!AX31/1000*INDEX(Main!$J$17:$M$17,AX$2-YEAR(Main!$H$2)+1)</f>
        <v>32698.516610431863</v>
      </c>
      <c r="AY7" s="173">
        <f>INDEX(Main!$J$16:$M$16,AY$2-YEAR(Main!$H$2)+1)*Sales!AY31/1000*INDEX(Main!$J$17:$M$17,AY$2-YEAR(Main!$H$2)+1)</f>
        <v>35640.461744860528</v>
      </c>
      <c r="AZ7" s="173">
        <f>INDEX(Main!$J$16:$M$16,AZ$2-YEAR(Main!$H$2)+1)*Sales!AZ31/1000*INDEX(Main!$J$17:$M$17,AZ$2-YEAR(Main!$H$2)+1)</f>
        <v>38671.333924822706</v>
      </c>
      <c r="BA7" s="173">
        <f>INDEX(Main!$J$16:$M$16,BA$2-YEAR(Main!$H$2)+1)*Sales!BA31/1000*INDEX(Main!$J$17:$M$17,BA$2-YEAR(Main!$H$2)+1)</f>
        <v>41788.52680913853</v>
      </c>
      <c r="BB7" s="173">
        <f>INDEX(Main!$J$16:$M$16,BB$2-YEAR(Main!$H$2)+1)*Sales!BB31/1000*INDEX(Main!$J$17:$M$17,BB$2-YEAR(Main!$H$2)+1)</f>
        <v>44989.911156675211</v>
      </c>
    </row>
    <row r="8" spans="1:16384" x14ac:dyDescent="0.15">
      <c r="A8" s="95" t="s">
        <v>53</v>
      </c>
      <c r="C8" s="82">
        <f t="shared" si="3"/>
        <v>0</v>
      </c>
      <c r="D8" s="80">
        <f t="shared" si="3"/>
        <v>0</v>
      </c>
      <c r="E8" s="80">
        <f t="shared" si="3"/>
        <v>0</v>
      </c>
      <c r="F8" s="80">
        <f t="shared" si="3"/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v>0</v>
      </c>
      <c r="P8" s="295">
        <v>0</v>
      </c>
      <c r="Q8" s="295">
        <v>0</v>
      </c>
      <c r="R8" s="295">
        <v>0</v>
      </c>
      <c r="S8" s="295">
        <v>0</v>
      </c>
      <c r="T8" s="295">
        <v>0</v>
      </c>
      <c r="U8" s="295">
        <v>0</v>
      </c>
      <c r="V8" s="295">
        <v>0</v>
      </c>
      <c r="W8" s="295">
        <v>0</v>
      </c>
      <c r="X8" s="295">
        <v>0</v>
      </c>
      <c r="Y8" s="295">
        <v>0</v>
      </c>
      <c r="Z8" s="295">
        <v>0</v>
      </c>
      <c r="AA8" s="295">
        <v>0</v>
      </c>
      <c r="AB8" s="295">
        <v>0</v>
      </c>
      <c r="AC8" s="295">
        <v>0</v>
      </c>
      <c r="AD8" s="295">
        <v>0</v>
      </c>
      <c r="AE8" s="295">
        <v>0</v>
      </c>
      <c r="AF8" s="295">
        <v>0</v>
      </c>
      <c r="AG8" s="295">
        <v>0</v>
      </c>
      <c r="AH8" s="295">
        <v>0</v>
      </c>
      <c r="AI8" s="295">
        <v>0</v>
      </c>
      <c r="AJ8" s="295">
        <v>0</v>
      </c>
      <c r="AK8" s="295">
        <v>0</v>
      </c>
      <c r="AL8" s="295">
        <v>0</v>
      </c>
      <c r="AM8" s="295">
        <v>0</v>
      </c>
      <c r="AN8" s="295">
        <v>0</v>
      </c>
      <c r="AO8" s="295">
        <v>0</v>
      </c>
      <c r="AP8" s="295">
        <v>0</v>
      </c>
      <c r="AQ8" s="295">
        <v>0</v>
      </c>
      <c r="AR8" s="295">
        <v>0</v>
      </c>
      <c r="AS8" s="295">
        <v>0</v>
      </c>
      <c r="AT8" s="295">
        <v>0</v>
      </c>
      <c r="AU8" s="295">
        <v>0</v>
      </c>
      <c r="AV8" s="295">
        <v>0</v>
      </c>
      <c r="AW8" s="295">
        <v>0</v>
      </c>
      <c r="AX8" s="295">
        <v>0</v>
      </c>
      <c r="AY8" s="295">
        <v>0</v>
      </c>
      <c r="AZ8" s="295">
        <v>0</v>
      </c>
      <c r="BA8" s="295">
        <v>0</v>
      </c>
      <c r="BB8" s="295">
        <v>0</v>
      </c>
    </row>
    <row r="9" spans="1:16384" s="67" customFormat="1" x14ac:dyDescent="0.15">
      <c r="A9" s="59" t="s">
        <v>21</v>
      </c>
      <c r="B9" s="59"/>
      <c r="C9" s="172">
        <f t="shared" ca="1" si="3"/>
        <v>84363.902021270784</v>
      </c>
      <c r="D9" s="171">
        <f t="shared" ca="1" si="3"/>
        <v>1088576.3630184471</v>
      </c>
      <c r="E9" s="171">
        <f t="shared" ca="1" si="3"/>
        <v>3169645.2480239789</v>
      </c>
      <c r="F9" s="171">
        <f t="shared" ca="1" si="3"/>
        <v>9747997.9824824855</v>
      </c>
      <c r="G9" s="236">
        <f ca="1">SUM(G6:G8)</f>
        <v>1004</v>
      </c>
      <c r="H9" s="236">
        <f t="shared" ref="H9:BB9" ca="1" si="4">SUM(H6:H8)</f>
        <v>1530.7983668895142</v>
      </c>
      <c r="I9" s="236">
        <f t="shared" ca="1" si="4"/>
        <v>1803.2451979955711</v>
      </c>
      <c r="J9" s="236">
        <f t="shared" ca="1" si="4"/>
        <v>2287.4438493059261</v>
      </c>
      <c r="K9" s="236">
        <f t="shared" ca="1" si="4"/>
        <v>2546.03643677839</v>
      </c>
      <c r="L9" s="236">
        <f t="shared" ca="1" si="4"/>
        <v>2692.3844622370734</v>
      </c>
      <c r="M9" s="236">
        <f t="shared" ca="1" si="4"/>
        <v>5794.8908590053779</v>
      </c>
      <c r="N9" s="236">
        <f t="shared" ca="1" si="4"/>
        <v>9057.7884192012734</v>
      </c>
      <c r="O9" s="236">
        <f t="shared" ca="1" si="4"/>
        <v>12416.760224814088</v>
      </c>
      <c r="P9" s="236">
        <f t="shared" ca="1" si="4"/>
        <v>14166.605601521856</v>
      </c>
      <c r="Q9" s="236">
        <f t="shared" ca="1" si="4"/>
        <v>15195.04944598204</v>
      </c>
      <c r="R9" s="236">
        <f t="shared" ca="1" si="4"/>
        <v>15868.899157539665</v>
      </c>
      <c r="S9" s="236">
        <f t="shared" ca="1" si="4"/>
        <v>39220.379458438991</v>
      </c>
      <c r="T9" s="236">
        <f t="shared" ca="1" si="4"/>
        <v>56630.928429779618</v>
      </c>
      <c r="U9" s="236">
        <f t="shared" ca="1" si="4"/>
        <v>70153.437202687637</v>
      </c>
      <c r="V9" s="236">
        <f t="shared" ca="1" si="4"/>
        <v>79496.045311579204</v>
      </c>
      <c r="W9" s="236">
        <f t="shared" ca="1" si="4"/>
        <v>86208.852000182829</v>
      </c>
      <c r="X9" s="236">
        <f t="shared" ca="1" si="4"/>
        <v>91239.535402226786</v>
      </c>
      <c r="Y9" s="236">
        <f t="shared" ca="1" si="4"/>
        <v>96886.843772360167</v>
      </c>
      <c r="Z9" s="236">
        <f t="shared" ca="1" si="4"/>
        <v>102998.83256976034</v>
      </c>
      <c r="AA9" s="236">
        <f t="shared" ca="1" si="4"/>
        <v>109475.92580893222</v>
      </c>
      <c r="AB9" s="236">
        <f t="shared" ca="1" si="4"/>
        <v>114579.81512435286</v>
      </c>
      <c r="AC9" s="236">
        <f t="shared" ca="1" si="4"/>
        <v>118907.55889159846</v>
      </c>
      <c r="AD9" s="236">
        <f t="shared" ca="1" si="4"/>
        <v>122778.20904654809</v>
      </c>
      <c r="AE9" s="236">
        <f t="shared" ca="1" si="4"/>
        <v>162142.66321546273</v>
      </c>
      <c r="AF9" s="236">
        <f t="shared" ca="1" si="4"/>
        <v>191648.83940280977</v>
      </c>
      <c r="AG9" s="236">
        <f t="shared" ca="1" si="4"/>
        <v>214124.12409764944</v>
      </c>
      <c r="AH9" s="236">
        <f t="shared" ca="1" si="4"/>
        <v>231602.96362951904</v>
      </c>
      <c r="AI9" s="236">
        <f t="shared" ca="1" si="4"/>
        <v>245551.37901471133</v>
      </c>
      <c r="AJ9" s="236">
        <f t="shared" ca="1" si="4"/>
        <v>257025.53778395944</v>
      </c>
      <c r="AK9" s="236">
        <f t="shared" ca="1" si="4"/>
        <v>274015.02307462209</v>
      </c>
      <c r="AL9" s="236">
        <f t="shared" ca="1" si="4"/>
        <v>287853.04330291558</v>
      </c>
      <c r="AM9" s="236">
        <f t="shared" ca="1" si="4"/>
        <v>299496.73880015564</v>
      </c>
      <c r="AN9" s="236">
        <f t="shared" ca="1" si="4"/>
        <v>318534.67550108628</v>
      </c>
      <c r="AO9" s="236">
        <f t="shared" ca="1" si="4"/>
        <v>335790.47300514515</v>
      </c>
      <c r="AP9" s="236">
        <f t="shared" ca="1" si="4"/>
        <v>351859.78719594242</v>
      </c>
      <c r="AQ9" s="236">
        <f t="shared" ca="1" si="4"/>
        <v>466198.96991043497</v>
      </c>
      <c r="AR9" s="236">
        <f t="shared" ca="1" si="4"/>
        <v>559479.53121843701</v>
      </c>
      <c r="AS9" s="236">
        <f t="shared" ca="1" si="4"/>
        <v>636532.35589412262</v>
      </c>
      <c r="AT9" s="236">
        <f t="shared" ca="1" si="4"/>
        <v>702803.24020096636</v>
      </c>
      <c r="AU9" s="236">
        <f t="shared" ca="1" si="4"/>
        <v>760956.50836783124</v>
      </c>
      <c r="AV9" s="236">
        <f t="shared" ca="1" si="4"/>
        <v>813000.91259039321</v>
      </c>
      <c r="AW9" s="236">
        <f t="shared" ca="1" si="4"/>
        <v>860508.81554138905</v>
      </c>
      <c r="AX9" s="236">
        <f t="shared" ca="1" si="4"/>
        <v>904853.08113457635</v>
      </c>
      <c r="AY9" s="236">
        <f t="shared" ca="1" si="4"/>
        <v>946959.89584384137</v>
      </c>
      <c r="AZ9" s="236">
        <f t="shared" ca="1" si="4"/>
        <v>989230.76223009452</v>
      </c>
      <c r="BA9" s="236">
        <f t="shared" ca="1" si="4"/>
        <v>1032018.7868478959</v>
      </c>
      <c r="BB9" s="236">
        <f t="shared" ca="1" si="4"/>
        <v>1075455.1227025008</v>
      </c>
    </row>
    <row r="10" spans="1:16384" x14ac:dyDescent="0.15">
      <c r="G10" s="7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16384" s="204" customFormat="1" ht="16" x14ac:dyDescent="0.2">
      <c r="A11" s="204" t="s">
        <v>178</v>
      </c>
      <c r="C11" s="211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</row>
    <row r="12" spans="1:16384" x14ac:dyDescent="0.15">
      <c r="A12" s="47" t="s">
        <v>57</v>
      </c>
      <c r="C12" s="82">
        <f t="shared" ref="C12:F17" ca="1" si="5">SUMIFS($G12:$BB12,$G$2:$BB$2,C$3)</f>
        <v>48000</v>
      </c>
      <c r="D12" s="80">
        <f t="shared" ca="1" si="5"/>
        <v>99811.769513402018</v>
      </c>
      <c r="E12" s="80">
        <f t="shared" ca="1" si="5"/>
        <v>233079.08260287892</v>
      </c>
      <c r="F12" s="80">
        <f t="shared" ca="1" si="5"/>
        <v>454914.71127468755</v>
      </c>
      <c r="G12" s="77">
        <f>IF(Sales!G42&lt;10000,Main!$J$61,Main!$K$61+Main!$L$61*(Sales!G42-10000)/10000)</f>
        <v>4000</v>
      </c>
      <c r="H12" s="80">
        <f ca="1">IF(Sales!H42&lt;10000,Main!$J$61,Main!$K$61+Main!$L$61*(Sales!H42-10000)/10000)</f>
        <v>4000</v>
      </c>
      <c r="I12" s="80">
        <f ca="1">IF(Sales!I42&lt;10000,Main!$J$61,Main!$K$61+Main!$L$61*(Sales!I42-10000)/10000)</f>
        <v>4000</v>
      </c>
      <c r="J12" s="80">
        <f ca="1">IF(Sales!J42&lt;10000,Main!$J$61,Main!$K$61+Main!$L$61*(Sales!J42-10000)/10000)</f>
        <v>4000</v>
      </c>
      <c r="K12" s="80">
        <f ca="1">IF(Sales!K42&lt;10000,Main!$J$61,Main!$K$61+Main!$L$61*(Sales!K42-10000)/10000)</f>
        <v>4000</v>
      </c>
      <c r="L12" s="80">
        <f ca="1">IF(Sales!L42&lt;10000,Main!$J$61,Main!$K$61+Main!$L$61*(Sales!L42-10000)/10000)</f>
        <v>4000</v>
      </c>
      <c r="M12" s="80">
        <f ca="1">IF(Sales!M42&lt;10000,Main!$J$61,Main!$K$61+Main!$L$61*(Sales!M42-10000)/10000)</f>
        <v>4000</v>
      </c>
      <c r="N12" s="80">
        <f ca="1">IF(Sales!N42&lt;10000,Main!$J$61,Main!$K$61+Main!$L$61*(Sales!N42-10000)/10000)</f>
        <v>4000</v>
      </c>
      <c r="O12" s="80">
        <f ca="1">IF(Sales!O42&lt;10000,Main!$J$61,Main!$K$61+Main!$L$61*(Sales!O42-10000)/10000)</f>
        <v>4000</v>
      </c>
      <c r="P12" s="80">
        <f ca="1">IF(Sales!P42&lt;10000,Main!$J$61,Main!$K$61+Main!$L$61*(Sales!P42-10000)/10000)</f>
        <v>4000</v>
      </c>
      <c r="Q12" s="80">
        <f ca="1">IF(Sales!Q42&lt;10000,Main!$J$61,Main!$K$61+Main!$L$61*(Sales!Q42-10000)/10000)</f>
        <v>4000</v>
      </c>
      <c r="R12" s="80">
        <f ca="1">IF(Sales!R42&lt;10000,Main!$J$61,Main!$K$61+Main!$L$61*(Sales!R42-10000)/10000)</f>
        <v>4000</v>
      </c>
      <c r="S12" s="80">
        <f ca="1">IF(Sales!S42&lt;10000,Main!$J$61,Main!$K$61+Main!$L$61*(Sales!S42-10000)/10000)</f>
        <v>4000</v>
      </c>
      <c r="T12" s="80">
        <f ca="1">IF(Sales!T42&lt;10000,Main!$J$61,Main!$K$61+Main!$L$61*(Sales!T42-10000)/10000)</f>
        <v>4000</v>
      </c>
      <c r="U12" s="80">
        <f ca="1">IF(Sales!U42&lt;10000,Main!$J$61,Main!$K$61+Main!$L$61*(Sales!U42-10000)/10000)</f>
        <v>4000</v>
      </c>
      <c r="V12" s="80">
        <f ca="1">IF(Sales!V42&lt;10000,Main!$J$61,Main!$K$61+Main!$L$61*(Sales!V42-10000)/10000)</f>
        <v>4000</v>
      </c>
      <c r="W12" s="80">
        <f ca="1">IF(Sales!W42&lt;10000,Main!$J$61,Main!$K$61+Main!$L$61*(Sales!W42-10000)/10000)</f>
        <v>4000</v>
      </c>
      <c r="X12" s="80">
        <f ca="1">IF(Sales!X42&lt;10000,Main!$J$61,Main!$K$61+Main!$L$61*(Sales!X42-10000)/10000)</f>
        <v>4000</v>
      </c>
      <c r="Y12" s="80">
        <f ca="1">IF(Sales!Y42&lt;10000,Main!$J$61,Main!$K$61+Main!$L$61*(Sales!Y42-10000)/10000)</f>
        <v>4000</v>
      </c>
      <c r="Z12" s="80">
        <f ca="1">IF(Sales!Z42&lt;10000,Main!$J$61,Main!$K$61+Main!$L$61*(Sales!Z42-10000)/10000)</f>
        <v>14013.427037868611</v>
      </c>
      <c r="AA12" s="80">
        <f ca="1">IF(Sales!AA42&lt;10000,Main!$J$61,Main!$K$61+Main!$L$61*(Sales!AA42-10000)/10000)</f>
        <v>14226.785083314271</v>
      </c>
      <c r="AB12" s="80">
        <f ca="1">IF(Sales!AB42&lt;10000,Main!$J$61,Main!$K$61+Main!$L$61*(Sales!AB42-10000)/10000)</f>
        <v>14391.71091586681</v>
      </c>
      <c r="AC12" s="80">
        <f ca="1">IF(Sales!AC42&lt;10000,Main!$J$61,Main!$K$61+Main!$L$61*(Sales!AC42-10000)/10000)</f>
        <v>14529.234972453514</v>
      </c>
      <c r="AD12" s="80">
        <f ca="1">IF(Sales!AD42&lt;10000,Main!$J$61,Main!$K$61+Main!$L$61*(Sales!AD42-10000)/10000)</f>
        <v>14650.611503898803</v>
      </c>
      <c r="AE12" s="80">
        <f ca="1">IF(Sales!AE42&lt;10000,Main!$J$61,Main!$K$61+Main!$L$61*(Sales!AE42-10000)/10000)</f>
        <v>16009.195338381884</v>
      </c>
      <c r="AF12" s="80">
        <f ca="1">IF(Sales!AF42&lt;10000,Main!$J$61,Main!$K$61+Main!$L$61*(Sales!AF42-10000)/10000)</f>
        <v>17019.126751145919</v>
      </c>
      <c r="AG12" s="80">
        <f ca="1">IF(Sales!AG42&lt;10000,Main!$J$61,Main!$K$61+Main!$L$61*(Sales!AG42-10000)/10000)</f>
        <v>17780.416801519888</v>
      </c>
      <c r="AH12" s="80">
        <f ca="1">IF(Sales!AH42&lt;10000,Main!$J$61,Main!$K$61+Main!$L$61*(Sales!AH42-10000)/10000)</f>
        <v>18365.028001465478</v>
      </c>
      <c r="AI12" s="80">
        <f ca="1">IF(Sales!AI42&lt;10000,Main!$J$61,Main!$K$61+Main!$L$61*(Sales!AI42-10000)/10000)</f>
        <v>18824.815114254212</v>
      </c>
      <c r="AJ12" s="80">
        <f ca="1">IF(Sales!AJ42&lt;10000,Main!$J$61,Main!$K$61+Main!$L$61*(Sales!AJ42-10000)/10000)</f>
        <v>19197.134769228644</v>
      </c>
      <c r="AK12" s="80">
        <f ca="1">IF(Sales!AK42&lt;10000,Main!$J$61,Main!$K$61+Main!$L$61*(Sales!AK42-10000)/10000)</f>
        <v>19760.894792469287</v>
      </c>
      <c r="AL12" s="80">
        <f ca="1">IF(Sales!AL42&lt;10000,Main!$J$61,Main!$K$61+Main!$L$61*(Sales!AL42-10000)/10000)</f>
        <v>20213.249493692751</v>
      </c>
      <c r="AM12" s="80">
        <f ca="1">IF(Sales!AM42&lt;10000,Main!$J$61,Main!$K$61+Main!$L$61*(Sales!AM42-10000)/10000)</f>
        <v>20588.052021099909</v>
      </c>
      <c r="AN12" s="80">
        <f ca="1">IF(Sales!AN42&lt;10000,Main!$J$61,Main!$K$61+Main!$L$61*(Sales!AN42-10000)/10000)</f>
        <v>21219.914164502858</v>
      </c>
      <c r="AO12" s="80">
        <f ca="1">IF(Sales!AO42&lt;10000,Main!$J$61,Main!$K$61+Main!$L$61*(Sales!AO42-10000)/10000)</f>
        <v>21787.969072554544</v>
      </c>
      <c r="AP12" s="80">
        <f ca="1">IF(Sales!AP42&lt;10000,Main!$J$61,Main!$K$61+Main!$L$61*(Sales!AP42-10000)/10000)</f>
        <v>22313.286282563527</v>
      </c>
      <c r="AQ12" s="80">
        <f ca="1">IF(Sales!AQ42&lt;10000,Main!$J$61,Main!$K$61+Main!$L$61*(Sales!AQ42-10000)/10000)</f>
        <v>26263.190298152636</v>
      </c>
      <c r="AR12" s="80">
        <f ca="1">IF(Sales!AR42&lt;10000,Main!$J$61,Main!$K$61+Main!$L$61*(Sales!AR42-10000)/10000)</f>
        <v>29464.365710531318</v>
      </c>
      <c r="AS12" s="80">
        <f ca="1">IF(Sales!AS42&lt;10000,Main!$J$61,Main!$K$61+Main!$L$61*(Sales!AS42-10000)/10000)</f>
        <v>32088.37516175153</v>
      </c>
      <c r="AT12" s="80">
        <f ca="1">IF(Sales!AT42&lt;10000,Main!$J$61,Main!$K$61+Main!$L$61*(Sales!AT42-10000)/10000)</f>
        <v>34327.523800688272</v>
      </c>
      <c r="AU12" s="80">
        <f ca="1">IF(Sales!AU42&lt;10000,Main!$J$61,Main!$K$61+Main!$L$61*(Sales!AU42-10000)/10000)</f>
        <v>36276.381970794115</v>
      </c>
      <c r="AV12" s="80">
        <f ca="1">IF(Sales!AV42&lt;10000,Main!$J$61,Main!$K$61+Main!$L$61*(Sales!AV42-10000)/10000)</f>
        <v>38006.286648707639</v>
      </c>
      <c r="AW12" s="80">
        <f ca="1">IF(Sales!AW42&lt;10000,Main!$J$61,Main!$K$61+Main!$L$61*(Sales!AW42-10000)/10000)</f>
        <v>39573.07623610778</v>
      </c>
      <c r="AX12" s="80">
        <f ca="1">IF(Sales!AX42&lt;10000,Main!$J$61,Main!$K$61+Main!$L$61*(Sales!AX42-10000)/10000)</f>
        <v>41025.409758345057</v>
      </c>
      <c r="AY12" s="80">
        <f ca="1">IF(Sales!AY42&lt;10000,Main!$J$61,Main!$K$61+Main!$L$61*(Sales!AY42-10000)/10000)</f>
        <v>42396.18019346433</v>
      </c>
      <c r="AZ12" s="80">
        <f ca="1">IF(Sales!AZ42&lt;10000,Main!$J$61,Main!$K$61+Main!$L$61*(Sales!AZ42-10000)/10000)</f>
        <v>43769.579990684506</v>
      </c>
      <c r="BA12" s="80">
        <f ca="1">IF(Sales!BA42&lt;10000,Main!$J$61,Main!$K$61+Main!$L$61*(Sales!BA42-10000)/10000)</f>
        <v>45158.059101356506</v>
      </c>
      <c r="BB12" s="80">
        <f ca="1">IF(Sales!BB42&lt;10000,Main!$J$61,Main!$K$61+Main!$L$61*(Sales!BB42-10000)/10000)</f>
        <v>46566.282404103898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16384" x14ac:dyDescent="0.15">
      <c r="A13" s="47" t="s">
        <v>61</v>
      </c>
      <c r="C13" s="82">
        <f t="shared" ca="1" si="5"/>
        <v>0</v>
      </c>
      <c r="D13" s="80">
        <f t="shared" ca="1" si="5"/>
        <v>18884.25</v>
      </c>
      <c r="E13" s="80">
        <f t="shared" ca="1" si="5"/>
        <v>79313.85000000002</v>
      </c>
      <c r="F13" s="80">
        <f t="shared" ca="1" si="5"/>
        <v>256778.58937500001</v>
      </c>
      <c r="G13" s="77">
        <f>+'Staff Expense'!G16</f>
        <v>0</v>
      </c>
      <c r="H13" s="80">
        <f ca="1">+'Staff Expense'!H16</f>
        <v>0</v>
      </c>
      <c r="I13" s="80">
        <f ca="1">+'Staff Expense'!I16</f>
        <v>0</v>
      </c>
      <c r="J13" s="80">
        <f ca="1">+'Staff Expense'!J16</f>
        <v>0</v>
      </c>
      <c r="K13" s="80">
        <f ca="1">+'Staff Expense'!K16</f>
        <v>0</v>
      </c>
      <c r="L13" s="80">
        <f ca="1">+'Staff Expense'!L16</f>
        <v>0</v>
      </c>
      <c r="M13" s="80">
        <f ca="1">+'Staff Expense'!M16</f>
        <v>0</v>
      </c>
      <c r="N13" s="80">
        <f ca="1">+'Staff Expense'!N16</f>
        <v>0</v>
      </c>
      <c r="O13" s="80">
        <f ca="1">+'Staff Expense'!O16</f>
        <v>0</v>
      </c>
      <c r="P13" s="80">
        <f ca="1">+'Staff Expense'!P16</f>
        <v>0</v>
      </c>
      <c r="Q13" s="80">
        <f ca="1">+'Staff Expense'!Q16</f>
        <v>0</v>
      </c>
      <c r="R13" s="80">
        <f ca="1">+'Staff Expense'!R16</f>
        <v>0</v>
      </c>
      <c r="S13" s="80">
        <f ca="1">+'Staff Expense'!S16</f>
        <v>0</v>
      </c>
      <c r="T13" s="80">
        <f ca="1">+'Staff Expense'!T16</f>
        <v>0</v>
      </c>
      <c r="U13" s="80">
        <f ca="1">+'Staff Expense'!U16</f>
        <v>0</v>
      </c>
      <c r="V13" s="80">
        <f ca="1">+'Staff Expense'!V16</f>
        <v>0</v>
      </c>
      <c r="W13" s="80">
        <f ca="1">+'Staff Expense'!W16</f>
        <v>0</v>
      </c>
      <c r="X13" s="80">
        <f ca="1">+'Staff Expense'!X16</f>
        <v>0</v>
      </c>
      <c r="Y13" s="80">
        <f ca="1">+'Staff Expense'!Y16</f>
        <v>0</v>
      </c>
      <c r="Z13" s="80">
        <f ca="1">+'Staff Expense'!Z16</f>
        <v>0</v>
      </c>
      <c r="AA13" s="80">
        <f ca="1">+'Staff Expense'!AA16</f>
        <v>0</v>
      </c>
      <c r="AB13" s="80">
        <f ca="1">+'Staff Expense'!AB16</f>
        <v>6294.75</v>
      </c>
      <c r="AC13" s="80">
        <f ca="1">+'Staff Expense'!AC16</f>
        <v>6294.75</v>
      </c>
      <c r="AD13" s="80">
        <f ca="1">+'Staff Expense'!AD16</f>
        <v>6294.75</v>
      </c>
      <c r="AE13" s="80">
        <f ca="1">+'Staff Expense'!AE16</f>
        <v>6609.4875000000002</v>
      </c>
      <c r="AF13" s="80">
        <f ca="1">+'Staff Expense'!AF16</f>
        <v>6609.4875000000002</v>
      </c>
      <c r="AG13" s="80">
        <f ca="1">+'Staff Expense'!AG16</f>
        <v>6609.4875000000002</v>
      </c>
      <c r="AH13" s="80">
        <f ca="1">+'Staff Expense'!AH16</f>
        <v>6609.4875000000002</v>
      </c>
      <c r="AI13" s="80">
        <f ca="1">+'Staff Expense'!AI16</f>
        <v>6609.4875000000002</v>
      </c>
      <c r="AJ13" s="80">
        <f ca="1">+'Staff Expense'!AJ16</f>
        <v>6609.4875000000002</v>
      </c>
      <c r="AK13" s="80">
        <f ca="1">+'Staff Expense'!AK16</f>
        <v>6609.4875000000002</v>
      </c>
      <c r="AL13" s="80">
        <f ca="1">+'Staff Expense'!AL16</f>
        <v>6609.4875000000002</v>
      </c>
      <c r="AM13" s="80">
        <f ca="1">+'Staff Expense'!AM16</f>
        <v>6609.4875000000002</v>
      </c>
      <c r="AN13" s="80">
        <f ca="1">+'Staff Expense'!AN16</f>
        <v>6609.4875000000002</v>
      </c>
      <c r="AO13" s="80">
        <f ca="1">+'Staff Expense'!AO16</f>
        <v>6609.4875000000002</v>
      </c>
      <c r="AP13" s="80">
        <f ca="1">+'Staff Expense'!AP16</f>
        <v>6609.4875000000002</v>
      </c>
      <c r="AQ13" s="80">
        <f ca="1">+'Staff Expense'!AQ16</f>
        <v>13879.923750000002</v>
      </c>
      <c r="AR13" s="80">
        <f ca="1">+'Staff Expense'!AR16</f>
        <v>13879.923750000002</v>
      </c>
      <c r="AS13" s="80">
        <f ca="1">+'Staff Expense'!AS16</f>
        <v>13879.923750000002</v>
      </c>
      <c r="AT13" s="80">
        <f ca="1">+'Staff Expense'!AT16</f>
        <v>20819.885625000003</v>
      </c>
      <c r="AU13" s="80">
        <f ca="1">+'Staff Expense'!AU16</f>
        <v>20819.885625000003</v>
      </c>
      <c r="AV13" s="80">
        <f ca="1">+'Staff Expense'!AV16</f>
        <v>20819.885625000003</v>
      </c>
      <c r="AW13" s="80">
        <f ca="1">+'Staff Expense'!AW16</f>
        <v>20819.885625000003</v>
      </c>
      <c r="AX13" s="80">
        <f ca="1">+'Staff Expense'!AX16</f>
        <v>20819.885625000003</v>
      </c>
      <c r="AY13" s="80">
        <f ca="1">+'Staff Expense'!AY16</f>
        <v>27759.847500000003</v>
      </c>
      <c r="AZ13" s="80">
        <f ca="1">+'Staff Expense'!AZ16</f>
        <v>27759.847500000003</v>
      </c>
      <c r="BA13" s="80">
        <f ca="1">+'Staff Expense'!BA16</f>
        <v>27759.847500000003</v>
      </c>
      <c r="BB13" s="80">
        <f ca="1">+'Staff Expense'!BB16</f>
        <v>27759.847500000003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16384" x14ac:dyDescent="0.15">
      <c r="A14" s="95" t="s">
        <v>205</v>
      </c>
      <c r="C14" s="82">
        <f t="shared" ca="1" si="5"/>
        <v>2530.9170606381235</v>
      </c>
      <c r="D14" s="80">
        <f t="shared" ca="1" si="5"/>
        <v>32657.29089055342</v>
      </c>
      <c r="E14" s="80">
        <f t="shared" ca="1" si="5"/>
        <v>95089.357440719366</v>
      </c>
      <c r="F14" s="80">
        <f t="shared" ca="1" si="5"/>
        <v>292439.93947447452</v>
      </c>
      <c r="G14" s="77">
        <f ca="1">+G9*INDEX(Main!$C$17:$F$17,G$2-YEAR(Main!$H$2)+1)</f>
        <v>30.119999999999997</v>
      </c>
      <c r="H14" s="80">
        <f ca="1">+H9*INDEX(Main!$C$17:$F$17,H$2-YEAR(Main!$H$2)+1)</f>
        <v>45.923951006685428</v>
      </c>
      <c r="I14" s="80">
        <f ca="1">+I9*INDEX(Main!$C$17:$F$17,I$2-YEAR(Main!$H$2)+1)</f>
        <v>54.097355939867128</v>
      </c>
      <c r="J14" s="80">
        <f ca="1">+J9*INDEX(Main!$C$17:$F$17,J$2-YEAR(Main!$H$2)+1)</f>
        <v>68.623315479177776</v>
      </c>
      <c r="K14" s="80">
        <f ca="1">+K9*INDEX(Main!$C$17:$F$17,K$2-YEAR(Main!$H$2)+1)</f>
        <v>76.381093103351702</v>
      </c>
      <c r="L14" s="80">
        <f ca="1">+L9*INDEX(Main!$C$17:$F$17,L$2-YEAR(Main!$H$2)+1)</f>
        <v>80.771533867112197</v>
      </c>
      <c r="M14" s="80">
        <f ca="1">+M9*INDEX(Main!$C$17:$F$17,M$2-YEAR(Main!$H$2)+1)</f>
        <v>173.84672577016133</v>
      </c>
      <c r="N14" s="80">
        <f ca="1">+N9*INDEX(Main!$C$17:$F$17,N$2-YEAR(Main!$H$2)+1)</f>
        <v>271.7336525760382</v>
      </c>
      <c r="O14" s="80">
        <f ca="1">+O9*INDEX(Main!$C$17:$F$17,O$2-YEAR(Main!$H$2)+1)</f>
        <v>372.50280674442263</v>
      </c>
      <c r="P14" s="80">
        <f ca="1">+P9*INDEX(Main!$C$17:$F$17,P$2-YEAR(Main!$H$2)+1)</f>
        <v>424.99816804565569</v>
      </c>
      <c r="Q14" s="80">
        <f ca="1">+Q9*INDEX(Main!$C$17:$F$17,Q$2-YEAR(Main!$H$2)+1)</f>
        <v>455.85148337946117</v>
      </c>
      <c r="R14" s="80">
        <f ca="1">+R9*INDEX(Main!$C$17:$F$17,R$2-YEAR(Main!$H$2)+1)</f>
        <v>476.06697472618993</v>
      </c>
      <c r="S14" s="80">
        <f ca="1">+S9*INDEX(Main!$C$17:$F$17,S$2-YEAR(Main!$H$2)+1)</f>
        <v>1176.6113837531698</v>
      </c>
      <c r="T14" s="80">
        <f ca="1">+T9*INDEX(Main!$C$17:$F$17,T$2-YEAR(Main!$H$2)+1)</f>
        <v>1698.9278528933885</v>
      </c>
      <c r="U14" s="80">
        <f ca="1">+U9*INDEX(Main!$C$17:$F$17,U$2-YEAR(Main!$H$2)+1)</f>
        <v>2104.6031160806292</v>
      </c>
      <c r="V14" s="80">
        <f ca="1">+V9*INDEX(Main!$C$17:$F$17,V$2-YEAR(Main!$H$2)+1)</f>
        <v>2384.881359347376</v>
      </c>
      <c r="W14" s="80">
        <f ca="1">+W9*INDEX(Main!$C$17:$F$17,W$2-YEAR(Main!$H$2)+1)</f>
        <v>2586.265560005485</v>
      </c>
      <c r="X14" s="80">
        <f ca="1">+X9*INDEX(Main!$C$17:$F$17,X$2-YEAR(Main!$H$2)+1)</f>
        <v>2737.1860620668035</v>
      </c>
      <c r="Y14" s="80">
        <f ca="1">+Y9*INDEX(Main!$C$17:$F$17,Y$2-YEAR(Main!$H$2)+1)</f>
        <v>2906.6053131708049</v>
      </c>
      <c r="Z14" s="80">
        <f ca="1">+Z9*INDEX(Main!$C$17:$F$17,Z$2-YEAR(Main!$H$2)+1)</f>
        <v>3089.9649770928104</v>
      </c>
      <c r="AA14" s="80">
        <f ca="1">+AA9*INDEX(Main!$C$17:$F$17,AA$2-YEAR(Main!$H$2)+1)</f>
        <v>3284.2777742679668</v>
      </c>
      <c r="AB14" s="80">
        <f ca="1">+AB9*INDEX(Main!$C$17:$F$17,AB$2-YEAR(Main!$H$2)+1)</f>
        <v>3437.3944537305856</v>
      </c>
      <c r="AC14" s="80">
        <f ca="1">+AC9*INDEX(Main!$C$17:$F$17,AC$2-YEAR(Main!$H$2)+1)</f>
        <v>3567.2267667479537</v>
      </c>
      <c r="AD14" s="80">
        <f ca="1">+AD9*INDEX(Main!$C$17:$F$17,AD$2-YEAR(Main!$H$2)+1)</f>
        <v>3683.3462713964423</v>
      </c>
      <c r="AE14" s="80">
        <f ca="1">+AE9*INDEX(Main!$C$17:$F$17,AE$2-YEAR(Main!$H$2)+1)</f>
        <v>4864.2798964638814</v>
      </c>
      <c r="AF14" s="80">
        <f ca="1">+AF9*INDEX(Main!$C$17:$F$17,AF$2-YEAR(Main!$H$2)+1)</f>
        <v>5749.4651820842928</v>
      </c>
      <c r="AG14" s="80">
        <f ca="1">+AG9*INDEX(Main!$C$17:$F$17,AG$2-YEAR(Main!$H$2)+1)</f>
        <v>6423.7237229294833</v>
      </c>
      <c r="AH14" s="80">
        <f ca="1">+AH9*INDEX(Main!$C$17:$F$17,AH$2-YEAR(Main!$H$2)+1)</f>
        <v>6948.0889088855711</v>
      </c>
      <c r="AI14" s="80">
        <f ca="1">+AI9*INDEX(Main!$C$17:$F$17,AI$2-YEAR(Main!$H$2)+1)</f>
        <v>7366.5413704413395</v>
      </c>
      <c r="AJ14" s="80">
        <f ca="1">+AJ9*INDEX(Main!$C$17:$F$17,AJ$2-YEAR(Main!$H$2)+1)</f>
        <v>7710.7661335187831</v>
      </c>
      <c r="AK14" s="80">
        <f ca="1">+AK9*INDEX(Main!$C$17:$F$17,AK$2-YEAR(Main!$H$2)+1)</f>
        <v>8220.4506922386627</v>
      </c>
      <c r="AL14" s="80">
        <f ca="1">+AL9*INDEX(Main!$C$17:$F$17,AL$2-YEAR(Main!$H$2)+1)</f>
        <v>8635.5912990874676</v>
      </c>
      <c r="AM14" s="80">
        <f ca="1">+AM9*INDEX(Main!$C$17:$F$17,AM$2-YEAR(Main!$H$2)+1)</f>
        <v>8984.9021640046685</v>
      </c>
      <c r="AN14" s="80">
        <f ca="1">+AN9*INDEX(Main!$C$17:$F$17,AN$2-YEAR(Main!$H$2)+1)</f>
        <v>9556.0402650325886</v>
      </c>
      <c r="AO14" s="80">
        <f ca="1">+AO9*INDEX(Main!$C$17:$F$17,AO$2-YEAR(Main!$H$2)+1)</f>
        <v>10073.714190154355</v>
      </c>
      <c r="AP14" s="80">
        <f ca="1">+AP9*INDEX(Main!$C$17:$F$17,AP$2-YEAR(Main!$H$2)+1)</f>
        <v>10555.793615878272</v>
      </c>
      <c r="AQ14" s="80">
        <f ca="1">+AQ9*INDEX(Main!$C$17:$F$17,AQ$2-YEAR(Main!$H$2)+1)</f>
        <v>13985.969097313049</v>
      </c>
      <c r="AR14" s="80">
        <f ca="1">+AR9*INDEX(Main!$C$17:$F$17,AR$2-YEAR(Main!$H$2)+1)</f>
        <v>16784.38593655311</v>
      </c>
      <c r="AS14" s="80">
        <f ca="1">+AS9*INDEX(Main!$C$17:$F$17,AS$2-YEAR(Main!$H$2)+1)</f>
        <v>19095.970676823679</v>
      </c>
      <c r="AT14" s="80">
        <f ca="1">+AT9*INDEX(Main!$C$17:$F$17,AT$2-YEAR(Main!$H$2)+1)</f>
        <v>21084.09720602899</v>
      </c>
      <c r="AU14" s="80">
        <f ca="1">+AU9*INDEX(Main!$C$17:$F$17,AU$2-YEAR(Main!$H$2)+1)</f>
        <v>22828.695251034937</v>
      </c>
      <c r="AV14" s="80">
        <f ca="1">+AV9*INDEX(Main!$C$17:$F$17,AV$2-YEAR(Main!$H$2)+1)</f>
        <v>24390.027377711795</v>
      </c>
      <c r="AW14" s="80">
        <f ca="1">+AW9*INDEX(Main!$C$17:$F$17,AW$2-YEAR(Main!$H$2)+1)</f>
        <v>25815.264466241671</v>
      </c>
      <c r="AX14" s="80">
        <f ca="1">+AX9*INDEX(Main!$C$17:$F$17,AX$2-YEAR(Main!$H$2)+1)</f>
        <v>27145.592434037291</v>
      </c>
      <c r="AY14" s="80">
        <f ca="1">+AY9*INDEX(Main!$C$17:$F$17,AY$2-YEAR(Main!$H$2)+1)</f>
        <v>28408.796875315242</v>
      </c>
      <c r="AZ14" s="80">
        <f ca="1">+AZ9*INDEX(Main!$C$17:$F$17,AZ$2-YEAR(Main!$H$2)+1)</f>
        <v>29676.922866902834</v>
      </c>
      <c r="BA14" s="80">
        <f ca="1">+BA9*INDEX(Main!$C$17:$F$17,BA$2-YEAR(Main!$H$2)+1)</f>
        <v>30960.563605436877</v>
      </c>
      <c r="BB14" s="80">
        <f ca="1">+BB9*INDEX(Main!$C$17:$F$17,BB$2-YEAR(Main!$H$2)+1)</f>
        <v>32263.653681075022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16384" x14ac:dyDescent="0.15">
      <c r="A15" s="47" t="s">
        <v>58</v>
      </c>
      <c r="C15" s="82">
        <f t="shared" si="5"/>
        <v>0</v>
      </c>
      <c r="D15" s="77">
        <f t="shared" si="5"/>
        <v>0</v>
      </c>
      <c r="E15" s="77">
        <f t="shared" si="5"/>
        <v>0</v>
      </c>
      <c r="F15" s="77">
        <f t="shared" si="5"/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5">
        <v>0</v>
      </c>
      <c r="U15" s="295">
        <v>0</v>
      </c>
      <c r="V15" s="295">
        <v>0</v>
      </c>
      <c r="W15" s="295">
        <v>0</v>
      </c>
      <c r="X15" s="295">
        <v>0</v>
      </c>
      <c r="Y15" s="295">
        <v>0</v>
      </c>
      <c r="Z15" s="295">
        <v>0</v>
      </c>
      <c r="AA15" s="295">
        <v>0</v>
      </c>
      <c r="AB15" s="295">
        <v>0</v>
      </c>
      <c r="AC15" s="295">
        <v>0</v>
      </c>
      <c r="AD15" s="295">
        <v>0</v>
      </c>
      <c r="AE15" s="295">
        <v>0</v>
      </c>
      <c r="AF15" s="295">
        <v>0</v>
      </c>
      <c r="AG15" s="295">
        <v>0</v>
      </c>
      <c r="AH15" s="295">
        <v>0</v>
      </c>
      <c r="AI15" s="295">
        <v>0</v>
      </c>
      <c r="AJ15" s="295">
        <v>0</v>
      </c>
      <c r="AK15" s="295">
        <v>0</v>
      </c>
      <c r="AL15" s="295">
        <v>0</v>
      </c>
      <c r="AM15" s="295">
        <v>0</v>
      </c>
      <c r="AN15" s="295">
        <v>0</v>
      </c>
      <c r="AO15" s="295">
        <v>0</v>
      </c>
      <c r="AP15" s="295">
        <v>0</v>
      </c>
      <c r="AQ15" s="295">
        <v>0</v>
      </c>
      <c r="AR15" s="295">
        <v>0</v>
      </c>
      <c r="AS15" s="295">
        <v>0</v>
      </c>
      <c r="AT15" s="295">
        <v>0</v>
      </c>
      <c r="AU15" s="295">
        <v>0</v>
      </c>
      <c r="AV15" s="295">
        <v>0</v>
      </c>
      <c r="AW15" s="295">
        <v>0</v>
      </c>
      <c r="AX15" s="295">
        <v>0</v>
      </c>
      <c r="AY15" s="295">
        <v>0</v>
      </c>
      <c r="AZ15" s="295">
        <v>0</v>
      </c>
      <c r="BA15" s="295">
        <v>0</v>
      </c>
      <c r="BB15" s="295">
        <v>0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16384" s="75" customFormat="1" x14ac:dyDescent="0.15">
      <c r="A16" s="75" t="s">
        <v>59</v>
      </c>
      <c r="C16" s="42">
        <f t="shared" ca="1" si="5"/>
        <v>50530.917060638123</v>
      </c>
      <c r="D16" s="81">
        <f t="shared" ca="1" si="5"/>
        <v>151353.31040395543</v>
      </c>
      <c r="E16" s="81">
        <f t="shared" ca="1" si="5"/>
        <v>407482.29004359822</v>
      </c>
      <c r="F16" s="81">
        <f t="shared" ca="1" si="5"/>
        <v>1004133.2401241621</v>
      </c>
      <c r="G16" s="81">
        <f ca="1">SUM(G12:G15)</f>
        <v>4030.12</v>
      </c>
      <c r="H16" s="81">
        <f t="shared" ref="H16:BB16" ca="1" si="6">SUM(H12:H15)</f>
        <v>4045.9239510066855</v>
      </c>
      <c r="I16" s="81">
        <f t="shared" ca="1" si="6"/>
        <v>4054.0973559398672</v>
      </c>
      <c r="J16" s="81">
        <f t="shared" ca="1" si="6"/>
        <v>4068.6233154791776</v>
      </c>
      <c r="K16" s="81">
        <f t="shared" ca="1" si="6"/>
        <v>4076.3810931033518</v>
      </c>
      <c r="L16" s="81">
        <f t="shared" ca="1" si="6"/>
        <v>4080.7715338671123</v>
      </c>
      <c r="M16" s="81">
        <f t="shared" ca="1" si="6"/>
        <v>4173.8467257701614</v>
      </c>
      <c r="N16" s="81">
        <f t="shared" ca="1" si="6"/>
        <v>4271.7336525760384</v>
      </c>
      <c r="O16" s="81">
        <f t="shared" ca="1" si="6"/>
        <v>4372.5028067444227</v>
      </c>
      <c r="P16" s="81">
        <f t="shared" ca="1" si="6"/>
        <v>4424.9981680456558</v>
      </c>
      <c r="Q16" s="81">
        <f t="shared" ca="1" si="6"/>
        <v>4455.8514833794616</v>
      </c>
      <c r="R16" s="81">
        <f t="shared" ca="1" si="6"/>
        <v>4476.06697472619</v>
      </c>
      <c r="S16" s="81">
        <f t="shared" ca="1" si="6"/>
        <v>5176.6113837531702</v>
      </c>
      <c r="T16" s="81">
        <f t="shared" ca="1" si="6"/>
        <v>5698.9278528933883</v>
      </c>
      <c r="U16" s="81">
        <f t="shared" ca="1" si="6"/>
        <v>6104.6031160806288</v>
      </c>
      <c r="V16" s="81">
        <f t="shared" ca="1" si="6"/>
        <v>6384.881359347376</v>
      </c>
      <c r="W16" s="81">
        <f t="shared" ca="1" si="6"/>
        <v>6586.265560005485</v>
      </c>
      <c r="X16" s="81">
        <f t="shared" ca="1" si="6"/>
        <v>6737.1860620668031</v>
      </c>
      <c r="Y16" s="81">
        <f t="shared" ca="1" si="6"/>
        <v>6906.6053131708049</v>
      </c>
      <c r="Z16" s="81">
        <f t="shared" ca="1" si="6"/>
        <v>17103.392014961421</v>
      </c>
      <c r="AA16" s="81">
        <f t="shared" ca="1" si="6"/>
        <v>17511.062857582237</v>
      </c>
      <c r="AB16" s="81">
        <f t="shared" ca="1" si="6"/>
        <v>24123.855369597397</v>
      </c>
      <c r="AC16" s="81">
        <f t="shared" ca="1" si="6"/>
        <v>24391.21173920147</v>
      </c>
      <c r="AD16" s="81">
        <f t="shared" ca="1" si="6"/>
        <v>24628.707775295246</v>
      </c>
      <c r="AE16" s="81">
        <f t="shared" ca="1" si="6"/>
        <v>27482.962734845765</v>
      </c>
      <c r="AF16" s="81">
        <f t="shared" ca="1" si="6"/>
        <v>29378.07943323021</v>
      </c>
      <c r="AG16" s="81">
        <f t="shared" ca="1" si="6"/>
        <v>30813.628024449372</v>
      </c>
      <c r="AH16" s="81">
        <f t="shared" ca="1" si="6"/>
        <v>31922.60441035105</v>
      </c>
      <c r="AI16" s="81">
        <f t="shared" ca="1" si="6"/>
        <v>32800.843984695552</v>
      </c>
      <c r="AJ16" s="81">
        <f t="shared" ca="1" si="6"/>
        <v>33517.388402747427</v>
      </c>
      <c r="AK16" s="81">
        <f t="shared" ca="1" si="6"/>
        <v>34590.832984707951</v>
      </c>
      <c r="AL16" s="81">
        <f t="shared" ca="1" si="6"/>
        <v>35458.328292780221</v>
      </c>
      <c r="AM16" s="81">
        <f t="shared" ca="1" si="6"/>
        <v>36182.441685104575</v>
      </c>
      <c r="AN16" s="81">
        <f t="shared" ca="1" si="6"/>
        <v>37385.441929535446</v>
      </c>
      <c r="AO16" s="81">
        <f t="shared" ca="1" si="6"/>
        <v>38471.170762708898</v>
      </c>
      <c r="AP16" s="81">
        <f t="shared" ca="1" si="6"/>
        <v>39478.567398441795</v>
      </c>
      <c r="AQ16" s="81">
        <f t="shared" ca="1" si="6"/>
        <v>54129.083145465687</v>
      </c>
      <c r="AR16" s="81">
        <f t="shared" ca="1" si="6"/>
        <v>60128.675397084429</v>
      </c>
      <c r="AS16" s="81">
        <f t="shared" ca="1" si="6"/>
        <v>65064.269588575211</v>
      </c>
      <c r="AT16" s="81">
        <f t="shared" ca="1" si="6"/>
        <v>76231.50663171726</v>
      </c>
      <c r="AU16" s="81">
        <f t="shared" ca="1" si="6"/>
        <v>79924.962846829061</v>
      </c>
      <c r="AV16" s="81">
        <f t="shared" ca="1" si="6"/>
        <v>83216.199651419432</v>
      </c>
      <c r="AW16" s="81">
        <f t="shared" ca="1" si="6"/>
        <v>86208.226327349461</v>
      </c>
      <c r="AX16" s="81">
        <f t="shared" ca="1" si="6"/>
        <v>88990.887817382347</v>
      </c>
      <c r="AY16" s="81">
        <f t="shared" ca="1" si="6"/>
        <v>98564.824568779572</v>
      </c>
      <c r="AZ16" s="81">
        <f t="shared" ca="1" si="6"/>
        <v>101206.35035758735</v>
      </c>
      <c r="BA16" s="81">
        <f t="shared" ca="1" si="6"/>
        <v>103878.4702067934</v>
      </c>
      <c r="BB16" s="81">
        <f t="shared" ca="1" si="6"/>
        <v>106589.78358517893</v>
      </c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</row>
    <row r="17" spans="1:71" s="75" customFormat="1" x14ac:dyDescent="0.15">
      <c r="A17" s="75" t="s">
        <v>0</v>
      </c>
      <c r="C17" s="42">
        <f t="shared" ca="1" si="5"/>
        <v>33832.984960632653</v>
      </c>
      <c r="D17" s="81">
        <f t="shared" ca="1" si="5"/>
        <v>937223.05261449178</v>
      </c>
      <c r="E17" s="81">
        <f t="shared" ca="1" si="5"/>
        <v>2762162.9579803813</v>
      </c>
      <c r="F17" s="81">
        <f t="shared" ca="1" si="5"/>
        <v>8743864.7423583213</v>
      </c>
      <c r="G17" s="81">
        <f t="shared" ref="G17:BB17" ca="1" si="7">+G9-G16</f>
        <v>-3026.12</v>
      </c>
      <c r="H17" s="81">
        <f t="shared" ca="1" si="7"/>
        <v>-2515.1255841171715</v>
      </c>
      <c r="I17" s="81">
        <f t="shared" ca="1" si="7"/>
        <v>-2250.8521579442959</v>
      </c>
      <c r="J17" s="81">
        <f t="shared" ca="1" si="7"/>
        <v>-1781.1794661732515</v>
      </c>
      <c r="K17" s="81">
        <f t="shared" ca="1" si="7"/>
        <v>-1530.3446563249618</v>
      </c>
      <c r="L17" s="81">
        <f t="shared" ca="1" si="7"/>
        <v>-1388.3870716300389</v>
      </c>
      <c r="M17" s="81">
        <f t="shared" ca="1" si="7"/>
        <v>1621.0441332352166</v>
      </c>
      <c r="N17" s="81">
        <f t="shared" ca="1" si="7"/>
        <v>4786.0547666252351</v>
      </c>
      <c r="O17" s="81">
        <f t="shared" ca="1" si="7"/>
        <v>8044.2574180696656</v>
      </c>
      <c r="P17" s="81">
        <f t="shared" ca="1" si="7"/>
        <v>9741.6074334762015</v>
      </c>
      <c r="Q17" s="81">
        <f t="shared" ca="1" si="7"/>
        <v>10739.197962602579</v>
      </c>
      <c r="R17" s="81">
        <f t="shared" ca="1" si="7"/>
        <v>11392.832182813476</v>
      </c>
      <c r="S17" s="81">
        <f t="shared" ca="1" si="7"/>
        <v>34043.768074685824</v>
      </c>
      <c r="T17" s="81">
        <f t="shared" ca="1" si="7"/>
        <v>50932.000576886232</v>
      </c>
      <c r="U17" s="81">
        <f t="shared" ca="1" si="7"/>
        <v>64048.834086607007</v>
      </c>
      <c r="V17" s="81">
        <f t="shared" ca="1" si="7"/>
        <v>73111.163952231829</v>
      </c>
      <c r="W17" s="81">
        <f t="shared" ca="1" si="7"/>
        <v>79622.586440177343</v>
      </c>
      <c r="X17" s="81">
        <f t="shared" ca="1" si="7"/>
        <v>84502.349340159984</v>
      </c>
      <c r="Y17" s="81">
        <f t="shared" ca="1" si="7"/>
        <v>89980.238459189364</v>
      </c>
      <c r="Z17" s="81">
        <f t="shared" ca="1" si="7"/>
        <v>85895.44055479893</v>
      </c>
      <c r="AA17" s="81">
        <f t="shared" ca="1" si="7"/>
        <v>91964.862951349991</v>
      </c>
      <c r="AB17" s="81">
        <f t="shared" ca="1" si="7"/>
        <v>90455.959754755459</v>
      </c>
      <c r="AC17" s="81">
        <f t="shared" ca="1" si="7"/>
        <v>94516.347152396978</v>
      </c>
      <c r="AD17" s="81">
        <f t="shared" ca="1" si="7"/>
        <v>98149.501271252841</v>
      </c>
      <c r="AE17" s="81">
        <f t="shared" ca="1" si="7"/>
        <v>134659.70048061697</v>
      </c>
      <c r="AF17" s="81">
        <f t="shared" ca="1" si="7"/>
        <v>162270.75996957955</v>
      </c>
      <c r="AG17" s="81">
        <f t="shared" ca="1" si="7"/>
        <v>183310.49607320008</v>
      </c>
      <c r="AH17" s="81">
        <f t="shared" ca="1" si="7"/>
        <v>199680.35921916799</v>
      </c>
      <c r="AI17" s="81">
        <f t="shared" ca="1" si="7"/>
        <v>212750.53503001577</v>
      </c>
      <c r="AJ17" s="81">
        <f t="shared" ca="1" si="7"/>
        <v>223508.14938121202</v>
      </c>
      <c r="AK17" s="81">
        <f t="shared" ca="1" si="7"/>
        <v>239424.19008991413</v>
      </c>
      <c r="AL17" s="81">
        <f t="shared" ca="1" si="7"/>
        <v>252394.71501013538</v>
      </c>
      <c r="AM17" s="81">
        <f t="shared" ca="1" si="7"/>
        <v>263314.29711505107</v>
      </c>
      <c r="AN17" s="81">
        <f t="shared" ca="1" si="7"/>
        <v>281149.23357155081</v>
      </c>
      <c r="AO17" s="81">
        <f t="shared" ca="1" si="7"/>
        <v>297319.30224243627</v>
      </c>
      <c r="AP17" s="81">
        <f t="shared" ca="1" si="7"/>
        <v>312381.21979750064</v>
      </c>
      <c r="AQ17" s="81">
        <f t="shared" ca="1" si="7"/>
        <v>412069.88676496927</v>
      </c>
      <c r="AR17" s="81">
        <f t="shared" ca="1" si="7"/>
        <v>499350.85582135257</v>
      </c>
      <c r="AS17" s="81">
        <f t="shared" ca="1" si="7"/>
        <v>571468.08630554739</v>
      </c>
      <c r="AT17" s="81">
        <f t="shared" ca="1" si="7"/>
        <v>626571.73356924905</v>
      </c>
      <c r="AU17" s="81">
        <f t="shared" ca="1" si="7"/>
        <v>681031.54552100215</v>
      </c>
      <c r="AV17" s="81">
        <f t="shared" ca="1" si="7"/>
        <v>729784.7129389738</v>
      </c>
      <c r="AW17" s="81">
        <f t="shared" ca="1" si="7"/>
        <v>774300.58921403962</v>
      </c>
      <c r="AX17" s="81">
        <f t="shared" ca="1" si="7"/>
        <v>815862.193317194</v>
      </c>
      <c r="AY17" s="81">
        <f t="shared" ca="1" si="7"/>
        <v>848395.07127506181</v>
      </c>
      <c r="AZ17" s="81">
        <f t="shared" ca="1" si="7"/>
        <v>888024.41187250719</v>
      </c>
      <c r="BA17" s="81">
        <f t="shared" ca="1" si="7"/>
        <v>928140.31664110254</v>
      </c>
      <c r="BB17" s="81">
        <f t="shared" ca="1" si="7"/>
        <v>968865.33911732188</v>
      </c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s="74" customFormat="1" x14ac:dyDescent="0.15">
      <c r="A18" s="70"/>
      <c r="B18" s="70"/>
      <c r="C18" s="83"/>
      <c r="D18" s="70"/>
      <c r="E18" s="70"/>
      <c r="F18" s="70"/>
      <c r="G18" s="14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</row>
    <row r="19" spans="1:71" s="204" customFormat="1" ht="16" x14ac:dyDescent="0.2">
      <c r="A19" s="204" t="s">
        <v>54</v>
      </c>
      <c r="C19" s="211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</row>
    <row r="20" spans="1:71" s="309" customFormat="1" x14ac:dyDescent="0.15">
      <c r="A20" s="309" t="s">
        <v>60</v>
      </c>
      <c r="C20" s="331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</row>
    <row r="21" spans="1:71" x14ac:dyDescent="0.15">
      <c r="A21" s="95" t="s">
        <v>104</v>
      </c>
      <c r="C21" s="82">
        <f t="shared" ref="C21:F38" si="8">SUMIFS($G21:$BB21,$G$2:$BB$2,C$3)</f>
        <v>381693.75</v>
      </c>
      <c r="D21" s="80">
        <f t="shared" si="8"/>
        <v>1042023.9375</v>
      </c>
      <c r="E21" s="80">
        <f t="shared" si="8"/>
        <v>1767432.9093750003</v>
      </c>
      <c r="F21" s="80">
        <f t="shared" si="8"/>
        <v>2297662.7821874996</v>
      </c>
      <c r="G21" s="77">
        <f>+'Staff Expense'!G15</f>
        <v>25446.25</v>
      </c>
      <c r="H21" s="80">
        <f>+'Staff Expense'!H15</f>
        <v>25446.25</v>
      </c>
      <c r="I21" s="80">
        <f>+'Staff Expense'!I15</f>
        <v>25446.25</v>
      </c>
      <c r="J21" s="80">
        <f>+'Staff Expense'!J15</f>
        <v>25446.25</v>
      </c>
      <c r="K21" s="80">
        <f>+'Staff Expense'!K15</f>
        <v>25446.25</v>
      </c>
      <c r="L21" s="80">
        <f>+'Staff Expense'!L15</f>
        <v>25446.25</v>
      </c>
      <c r="M21" s="80">
        <f>+'Staff Expense'!M15</f>
        <v>38169.375</v>
      </c>
      <c r="N21" s="80">
        <f>+'Staff Expense'!N15</f>
        <v>38169.375</v>
      </c>
      <c r="O21" s="80">
        <f>+'Staff Expense'!O15</f>
        <v>38169.375</v>
      </c>
      <c r="P21" s="80">
        <f>+'Staff Expense'!P15</f>
        <v>38169.375</v>
      </c>
      <c r="Q21" s="80">
        <f>+'Staff Expense'!Q15</f>
        <v>38169.375</v>
      </c>
      <c r="R21" s="80">
        <f>+'Staff Expense'!R15</f>
        <v>38169.375</v>
      </c>
      <c r="S21" s="80">
        <f>+'Staff Expense'!S15</f>
        <v>66796.40625</v>
      </c>
      <c r="T21" s="80">
        <f>+'Staff Expense'!T15</f>
        <v>66796.40625</v>
      </c>
      <c r="U21" s="80">
        <f>+'Staff Expense'!U15</f>
        <v>66796.40625</v>
      </c>
      <c r="V21" s="80">
        <f>+'Staff Expense'!V15</f>
        <v>80155.6875</v>
      </c>
      <c r="W21" s="80">
        <f>+'Staff Expense'!W15</f>
        <v>80155.6875</v>
      </c>
      <c r="X21" s="80">
        <f>+'Staff Expense'!X15</f>
        <v>80155.6875</v>
      </c>
      <c r="Y21" s="80">
        <f>+'Staff Expense'!Y15</f>
        <v>93514.96875</v>
      </c>
      <c r="Z21" s="80">
        <f>+'Staff Expense'!Z15</f>
        <v>93514.96875</v>
      </c>
      <c r="AA21" s="80">
        <f>+'Staff Expense'!AA15</f>
        <v>93514.96875</v>
      </c>
      <c r="AB21" s="80">
        <f>+'Staff Expense'!AB15</f>
        <v>106874.25</v>
      </c>
      <c r="AC21" s="80">
        <f>+'Staff Expense'!AC15</f>
        <v>106874.25</v>
      </c>
      <c r="AD21" s="80">
        <f>+'Staff Expense'!AD15</f>
        <v>106874.25</v>
      </c>
      <c r="AE21" s="80">
        <f>+'Staff Expense'!AE15</f>
        <v>126245.2078125</v>
      </c>
      <c r="AF21" s="80">
        <f>+'Staff Expense'!AF15</f>
        <v>126245.2078125</v>
      </c>
      <c r="AG21" s="80">
        <f>+'Staff Expense'!AG15</f>
        <v>126245.2078125</v>
      </c>
      <c r="AH21" s="80">
        <f>+'Staff Expense'!AH15</f>
        <v>140272.453125</v>
      </c>
      <c r="AI21" s="80">
        <f>+'Staff Expense'!AI15</f>
        <v>140272.453125</v>
      </c>
      <c r="AJ21" s="80">
        <f>+'Staff Expense'!AJ15</f>
        <v>140272.453125</v>
      </c>
      <c r="AK21" s="80">
        <f>+'Staff Expense'!AK15</f>
        <v>154299.69843750002</v>
      </c>
      <c r="AL21" s="80">
        <f>+'Staff Expense'!AL15</f>
        <v>154299.69843750002</v>
      </c>
      <c r="AM21" s="80">
        <f>+'Staff Expense'!AM15</f>
        <v>154299.69843750002</v>
      </c>
      <c r="AN21" s="80">
        <f>+'Staff Expense'!AN15</f>
        <v>168326.94375000001</v>
      </c>
      <c r="AO21" s="80">
        <f>+'Staff Expense'!AO15</f>
        <v>168326.94375000001</v>
      </c>
      <c r="AP21" s="80">
        <f>+'Staff Expense'!AP15</f>
        <v>168326.94375000001</v>
      </c>
      <c r="AQ21" s="80">
        <f>+'Staff Expense'!AQ15</f>
        <v>191471.89851562501</v>
      </c>
      <c r="AR21" s="80">
        <f>+'Staff Expense'!AR15</f>
        <v>191471.89851562501</v>
      </c>
      <c r="AS21" s="80">
        <f>+'Staff Expense'!AS15</f>
        <v>191471.89851562501</v>
      </c>
      <c r="AT21" s="80">
        <f>+'Staff Expense'!AT15</f>
        <v>191471.89851562501</v>
      </c>
      <c r="AU21" s="80">
        <f>+'Staff Expense'!AU15</f>
        <v>191471.89851562501</v>
      </c>
      <c r="AV21" s="80">
        <f>+'Staff Expense'!AV15</f>
        <v>191471.89851562501</v>
      </c>
      <c r="AW21" s="80">
        <f>+'Staff Expense'!AW15</f>
        <v>191471.89851562501</v>
      </c>
      <c r="AX21" s="80">
        <f>+'Staff Expense'!AX15</f>
        <v>191471.89851562501</v>
      </c>
      <c r="AY21" s="80">
        <f>+'Staff Expense'!AY15</f>
        <v>191471.89851562501</v>
      </c>
      <c r="AZ21" s="80">
        <f>+'Staff Expense'!AZ15</f>
        <v>191471.89851562501</v>
      </c>
      <c r="BA21" s="80">
        <f>+'Staff Expense'!BA15</f>
        <v>191471.89851562501</v>
      </c>
      <c r="BB21" s="80">
        <f>+'Staff Expense'!BB15</f>
        <v>191471.89851562501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15">
      <c r="A22" s="95" t="s">
        <v>105</v>
      </c>
      <c r="C22" s="82">
        <f t="shared" si="8"/>
        <v>24999.999999999996</v>
      </c>
      <c r="D22" s="80">
        <f t="shared" si="8"/>
        <v>49999.999999999993</v>
      </c>
      <c r="E22" s="80">
        <f t="shared" si="8"/>
        <v>49999.999999999993</v>
      </c>
      <c r="F22" s="80">
        <f t="shared" si="8"/>
        <v>75000</v>
      </c>
      <c r="G22" s="77">
        <f>INDEX(Main!$J$67:$M$67,G$2-YEAR(Main!$H$2)+1)/12</f>
        <v>2083.3333333333335</v>
      </c>
      <c r="H22" s="80">
        <f>INDEX(Main!$J$67:$M$67,H$2-YEAR(Main!$H$2)+1)/12</f>
        <v>2083.3333333333335</v>
      </c>
      <c r="I22" s="80">
        <f>INDEX(Main!$J$67:$M$67,I$2-YEAR(Main!$H$2)+1)/12</f>
        <v>2083.3333333333335</v>
      </c>
      <c r="J22" s="80">
        <f>INDEX(Main!$J$67:$M$67,J$2-YEAR(Main!$H$2)+1)/12</f>
        <v>2083.3333333333335</v>
      </c>
      <c r="K22" s="80">
        <f>INDEX(Main!$J$67:$M$67,K$2-YEAR(Main!$H$2)+1)/12</f>
        <v>2083.3333333333335</v>
      </c>
      <c r="L22" s="80">
        <f>INDEX(Main!$J$67:$M$67,L$2-YEAR(Main!$H$2)+1)/12</f>
        <v>2083.3333333333335</v>
      </c>
      <c r="M22" s="80">
        <f>INDEX(Main!$J$67:$M$67,M$2-YEAR(Main!$H$2)+1)/12</f>
        <v>2083.3333333333335</v>
      </c>
      <c r="N22" s="80">
        <f>INDEX(Main!$J$67:$M$67,N$2-YEAR(Main!$H$2)+1)/12</f>
        <v>2083.3333333333335</v>
      </c>
      <c r="O22" s="80">
        <f>INDEX(Main!$J$67:$M$67,O$2-YEAR(Main!$H$2)+1)/12</f>
        <v>2083.3333333333335</v>
      </c>
      <c r="P22" s="80">
        <f>INDEX(Main!$J$67:$M$67,P$2-YEAR(Main!$H$2)+1)/12</f>
        <v>2083.3333333333335</v>
      </c>
      <c r="Q22" s="80">
        <f>INDEX(Main!$J$67:$M$67,Q$2-YEAR(Main!$H$2)+1)/12</f>
        <v>2083.3333333333335</v>
      </c>
      <c r="R22" s="80">
        <f>INDEX(Main!$J$67:$M$67,R$2-YEAR(Main!$H$2)+1)/12</f>
        <v>2083.3333333333335</v>
      </c>
      <c r="S22" s="80">
        <f>INDEX(Main!$J$67:$M$67,S$2-YEAR(Main!$H$2)+1)/12</f>
        <v>4166.666666666667</v>
      </c>
      <c r="T22" s="80">
        <f>INDEX(Main!$J$67:$M$67,T$2-YEAR(Main!$H$2)+1)/12</f>
        <v>4166.666666666667</v>
      </c>
      <c r="U22" s="80">
        <f>INDEX(Main!$J$67:$M$67,U$2-YEAR(Main!$H$2)+1)/12</f>
        <v>4166.666666666667</v>
      </c>
      <c r="V22" s="80">
        <f>INDEX(Main!$J$67:$M$67,V$2-YEAR(Main!$H$2)+1)/12</f>
        <v>4166.666666666667</v>
      </c>
      <c r="W22" s="80">
        <f>INDEX(Main!$J$67:$M$67,W$2-YEAR(Main!$H$2)+1)/12</f>
        <v>4166.666666666667</v>
      </c>
      <c r="X22" s="80">
        <f>INDEX(Main!$J$67:$M$67,X$2-YEAR(Main!$H$2)+1)/12</f>
        <v>4166.666666666667</v>
      </c>
      <c r="Y22" s="80">
        <f>INDEX(Main!$J$67:$M$67,Y$2-YEAR(Main!$H$2)+1)/12</f>
        <v>4166.666666666667</v>
      </c>
      <c r="Z22" s="80">
        <f>INDEX(Main!$J$67:$M$67,Z$2-YEAR(Main!$H$2)+1)/12</f>
        <v>4166.666666666667</v>
      </c>
      <c r="AA22" s="80">
        <f>INDEX(Main!$J$67:$M$67,AA$2-YEAR(Main!$H$2)+1)/12</f>
        <v>4166.666666666667</v>
      </c>
      <c r="AB22" s="80">
        <f>INDEX(Main!$J$67:$M$67,AB$2-YEAR(Main!$H$2)+1)/12</f>
        <v>4166.666666666667</v>
      </c>
      <c r="AC22" s="80">
        <f>INDEX(Main!$J$67:$M$67,AC$2-YEAR(Main!$H$2)+1)/12</f>
        <v>4166.666666666667</v>
      </c>
      <c r="AD22" s="80">
        <f>INDEX(Main!$J$67:$M$67,AD$2-YEAR(Main!$H$2)+1)/12</f>
        <v>4166.666666666667</v>
      </c>
      <c r="AE22" s="80">
        <f>INDEX(Main!$J$67:$M$67,AE$2-YEAR(Main!$H$2)+1)/12</f>
        <v>4166.666666666667</v>
      </c>
      <c r="AF22" s="80">
        <f>INDEX(Main!$J$67:$M$67,AF$2-YEAR(Main!$H$2)+1)/12</f>
        <v>4166.666666666667</v>
      </c>
      <c r="AG22" s="80">
        <f>INDEX(Main!$J$67:$M$67,AG$2-YEAR(Main!$H$2)+1)/12</f>
        <v>4166.666666666667</v>
      </c>
      <c r="AH22" s="80">
        <f>INDEX(Main!$J$67:$M$67,AH$2-YEAR(Main!$H$2)+1)/12</f>
        <v>4166.666666666667</v>
      </c>
      <c r="AI22" s="80">
        <f>INDEX(Main!$J$67:$M$67,AI$2-YEAR(Main!$H$2)+1)/12</f>
        <v>4166.666666666667</v>
      </c>
      <c r="AJ22" s="80">
        <f>INDEX(Main!$J$67:$M$67,AJ$2-YEAR(Main!$H$2)+1)/12</f>
        <v>4166.666666666667</v>
      </c>
      <c r="AK22" s="80">
        <f>INDEX(Main!$J$67:$M$67,AK$2-YEAR(Main!$H$2)+1)/12</f>
        <v>4166.666666666667</v>
      </c>
      <c r="AL22" s="80">
        <f>INDEX(Main!$J$67:$M$67,AL$2-YEAR(Main!$H$2)+1)/12</f>
        <v>4166.666666666667</v>
      </c>
      <c r="AM22" s="80">
        <f>INDEX(Main!$J$67:$M$67,AM$2-YEAR(Main!$H$2)+1)/12</f>
        <v>4166.666666666667</v>
      </c>
      <c r="AN22" s="80">
        <f>INDEX(Main!$J$67:$M$67,AN$2-YEAR(Main!$H$2)+1)/12</f>
        <v>4166.666666666667</v>
      </c>
      <c r="AO22" s="80">
        <f>INDEX(Main!$J$67:$M$67,AO$2-YEAR(Main!$H$2)+1)/12</f>
        <v>4166.666666666667</v>
      </c>
      <c r="AP22" s="80">
        <f>INDEX(Main!$J$67:$M$67,AP$2-YEAR(Main!$H$2)+1)/12</f>
        <v>4166.666666666667</v>
      </c>
      <c r="AQ22" s="80">
        <f>INDEX(Main!$J$67:$M$67,AQ$2-YEAR(Main!$H$2)+1)/12</f>
        <v>6250</v>
      </c>
      <c r="AR22" s="80">
        <f>INDEX(Main!$J$67:$M$67,AR$2-YEAR(Main!$H$2)+1)/12</f>
        <v>6250</v>
      </c>
      <c r="AS22" s="80">
        <f>INDEX(Main!$J$67:$M$67,AS$2-YEAR(Main!$H$2)+1)/12</f>
        <v>6250</v>
      </c>
      <c r="AT22" s="80">
        <f>INDEX(Main!$J$67:$M$67,AT$2-YEAR(Main!$H$2)+1)/12</f>
        <v>6250</v>
      </c>
      <c r="AU22" s="80">
        <f>INDEX(Main!$J$67:$M$67,AU$2-YEAR(Main!$H$2)+1)/12</f>
        <v>6250</v>
      </c>
      <c r="AV22" s="80">
        <f>INDEX(Main!$J$67:$M$67,AV$2-YEAR(Main!$H$2)+1)/12</f>
        <v>6250</v>
      </c>
      <c r="AW22" s="80">
        <f>INDEX(Main!$J$67:$M$67,AW$2-YEAR(Main!$H$2)+1)/12</f>
        <v>6250</v>
      </c>
      <c r="AX22" s="80">
        <f>INDEX(Main!$J$67:$M$67,AX$2-YEAR(Main!$H$2)+1)/12</f>
        <v>6250</v>
      </c>
      <c r="AY22" s="80">
        <f>INDEX(Main!$J$67:$M$67,AY$2-YEAR(Main!$H$2)+1)/12</f>
        <v>6250</v>
      </c>
      <c r="AZ22" s="80">
        <f>INDEX(Main!$J$67:$M$67,AZ$2-YEAR(Main!$H$2)+1)/12</f>
        <v>6250</v>
      </c>
      <c r="BA22" s="80">
        <f>INDEX(Main!$J$67:$M$67,BA$2-YEAR(Main!$H$2)+1)/12</f>
        <v>6250</v>
      </c>
      <c r="BB22" s="80">
        <f>INDEX(Main!$J$67:$M$67,BB$2-YEAR(Main!$H$2)+1)/12</f>
        <v>6250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s="284" customFormat="1" x14ac:dyDescent="0.15">
      <c r="A23" s="279" t="s">
        <v>106</v>
      </c>
      <c r="B23" s="280"/>
      <c r="C23" s="281">
        <f t="shared" si="8"/>
        <v>406693.74999999994</v>
      </c>
      <c r="D23" s="282">
        <f t="shared" si="8"/>
        <v>1092023.9375</v>
      </c>
      <c r="E23" s="282">
        <f t="shared" si="8"/>
        <v>1817432.9093749998</v>
      </c>
      <c r="F23" s="282">
        <f t="shared" si="8"/>
        <v>2372662.7821874996</v>
      </c>
      <c r="G23" s="282">
        <f>SUM(G21:G22)</f>
        <v>27529.583333333332</v>
      </c>
      <c r="H23" s="282">
        <f t="shared" ref="H23:BB23" si="9">SUM(H21:H22)</f>
        <v>27529.583333333332</v>
      </c>
      <c r="I23" s="282">
        <f t="shared" si="9"/>
        <v>27529.583333333332</v>
      </c>
      <c r="J23" s="282">
        <f t="shared" si="9"/>
        <v>27529.583333333332</v>
      </c>
      <c r="K23" s="282">
        <f t="shared" si="9"/>
        <v>27529.583333333332</v>
      </c>
      <c r="L23" s="282">
        <f t="shared" si="9"/>
        <v>27529.583333333332</v>
      </c>
      <c r="M23" s="282">
        <f t="shared" si="9"/>
        <v>40252.708333333336</v>
      </c>
      <c r="N23" s="282">
        <f t="shared" si="9"/>
        <v>40252.708333333336</v>
      </c>
      <c r="O23" s="282">
        <f t="shared" si="9"/>
        <v>40252.708333333336</v>
      </c>
      <c r="P23" s="282">
        <f t="shared" si="9"/>
        <v>40252.708333333336</v>
      </c>
      <c r="Q23" s="282">
        <f t="shared" si="9"/>
        <v>40252.708333333336</v>
      </c>
      <c r="R23" s="282">
        <f t="shared" si="9"/>
        <v>40252.708333333336</v>
      </c>
      <c r="S23" s="282">
        <f t="shared" si="9"/>
        <v>70963.072916666672</v>
      </c>
      <c r="T23" s="282">
        <f t="shared" si="9"/>
        <v>70963.072916666672</v>
      </c>
      <c r="U23" s="282">
        <f t="shared" si="9"/>
        <v>70963.072916666672</v>
      </c>
      <c r="V23" s="282">
        <f t="shared" si="9"/>
        <v>84322.354166666672</v>
      </c>
      <c r="W23" s="282">
        <f t="shared" si="9"/>
        <v>84322.354166666672</v>
      </c>
      <c r="X23" s="282">
        <f t="shared" si="9"/>
        <v>84322.354166666672</v>
      </c>
      <c r="Y23" s="282">
        <f t="shared" si="9"/>
        <v>97681.635416666672</v>
      </c>
      <c r="Z23" s="282">
        <f t="shared" si="9"/>
        <v>97681.635416666672</v>
      </c>
      <c r="AA23" s="282">
        <f t="shared" si="9"/>
        <v>97681.635416666672</v>
      </c>
      <c r="AB23" s="282">
        <f t="shared" si="9"/>
        <v>111040.91666666667</v>
      </c>
      <c r="AC23" s="282">
        <f t="shared" si="9"/>
        <v>111040.91666666667</v>
      </c>
      <c r="AD23" s="282">
        <f t="shared" si="9"/>
        <v>111040.91666666667</v>
      </c>
      <c r="AE23" s="282">
        <f t="shared" si="9"/>
        <v>130411.87447916667</v>
      </c>
      <c r="AF23" s="282">
        <f t="shared" si="9"/>
        <v>130411.87447916667</v>
      </c>
      <c r="AG23" s="282">
        <f t="shared" si="9"/>
        <v>130411.87447916667</v>
      </c>
      <c r="AH23" s="282">
        <f t="shared" si="9"/>
        <v>144439.11979166666</v>
      </c>
      <c r="AI23" s="282">
        <f t="shared" si="9"/>
        <v>144439.11979166666</v>
      </c>
      <c r="AJ23" s="282">
        <f t="shared" si="9"/>
        <v>144439.11979166666</v>
      </c>
      <c r="AK23" s="282">
        <f t="shared" si="9"/>
        <v>158466.36510416667</v>
      </c>
      <c r="AL23" s="282">
        <f t="shared" si="9"/>
        <v>158466.36510416667</v>
      </c>
      <c r="AM23" s="282">
        <f t="shared" si="9"/>
        <v>158466.36510416667</v>
      </c>
      <c r="AN23" s="282">
        <f t="shared" si="9"/>
        <v>172493.61041666666</v>
      </c>
      <c r="AO23" s="282">
        <f t="shared" si="9"/>
        <v>172493.61041666666</v>
      </c>
      <c r="AP23" s="282">
        <f t="shared" si="9"/>
        <v>172493.61041666666</v>
      </c>
      <c r="AQ23" s="282">
        <f t="shared" si="9"/>
        <v>197721.89851562501</v>
      </c>
      <c r="AR23" s="282">
        <f t="shared" si="9"/>
        <v>197721.89851562501</v>
      </c>
      <c r="AS23" s="282">
        <f t="shared" si="9"/>
        <v>197721.89851562501</v>
      </c>
      <c r="AT23" s="282">
        <f t="shared" si="9"/>
        <v>197721.89851562501</v>
      </c>
      <c r="AU23" s="282">
        <f t="shared" si="9"/>
        <v>197721.89851562501</v>
      </c>
      <c r="AV23" s="282">
        <f t="shared" si="9"/>
        <v>197721.89851562501</v>
      </c>
      <c r="AW23" s="282">
        <f t="shared" si="9"/>
        <v>197721.89851562501</v>
      </c>
      <c r="AX23" s="282">
        <f t="shared" si="9"/>
        <v>197721.89851562501</v>
      </c>
      <c r="AY23" s="282">
        <f t="shared" si="9"/>
        <v>197721.89851562501</v>
      </c>
      <c r="AZ23" s="282">
        <f t="shared" si="9"/>
        <v>197721.89851562501</v>
      </c>
      <c r="BA23" s="282">
        <f t="shared" si="9"/>
        <v>197721.89851562501</v>
      </c>
      <c r="BB23" s="282">
        <f t="shared" si="9"/>
        <v>197721.89851562501</v>
      </c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</row>
    <row r="24" spans="1:71" s="309" customFormat="1" x14ac:dyDescent="0.15">
      <c r="A24" s="309" t="s">
        <v>62</v>
      </c>
      <c r="C24" s="331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</row>
    <row r="25" spans="1:71" x14ac:dyDescent="0.15">
      <c r="A25" s="95" t="s">
        <v>104</v>
      </c>
      <c r="C25" s="82">
        <f t="shared" ca="1" si="8"/>
        <v>0</v>
      </c>
      <c r="D25" s="80">
        <f t="shared" ca="1" si="8"/>
        <v>265899.375</v>
      </c>
      <c r="E25" s="80">
        <f t="shared" ca="1" si="8"/>
        <v>558388.6875</v>
      </c>
      <c r="F25" s="80">
        <f t="shared" ca="1" si="8"/>
        <v>912034.85624999995</v>
      </c>
      <c r="G25" s="77">
        <f>+'Staff Expense'!G14</f>
        <v>0</v>
      </c>
      <c r="H25" s="80">
        <f ca="1">+'Staff Expense'!H14</f>
        <v>0</v>
      </c>
      <c r="I25" s="80">
        <f ca="1">+'Staff Expense'!I14</f>
        <v>0</v>
      </c>
      <c r="J25" s="80">
        <f ca="1">+'Staff Expense'!J14</f>
        <v>0</v>
      </c>
      <c r="K25" s="80">
        <f ca="1">+'Staff Expense'!K14</f>
        <v>0</v>
      </c>
      <c r="L25" s="80">
        <f ca="1">+'Staff Expense'!L14</f>
        <v>0</v>
      </c>
      <c r="M25" s="80">
        <f ca="1">+'Staff Expense'!M14</f>
        <v>0</v>
      </c>
      <c r="N25" s="80">
        <f ca="1">+'Staff Expense'!N14</f>
        <v>0</v>
      </c>
      <c r="O25" s="80">
        <f ca="1">+'Staff Expense'!O14</f>
        <v>0</v>
      </c>
      <c r="P25" s="80">
        <f ca="1">+'Staff Expense'!P14</f>
        <v>0</v>
      </c>
      <c r="Q25" s="80">
        <f ca="1">+'Staff Expense'!Q14</f>
        <v>0</v>
      </c>
      <c r="R25" s="80">
        <f ca="1">+'Staff Expense'!R14</f>
        <v>0</v>
      </c>
      <c r="S25" s="80">
        <f ca="1">+'Staff Expense'!S14</f>
        <v>14772.1875</v>
      </c>
      <c r="T25" s="80">
        <f ca="1">+'Staff Expense'!T14</f>
        <v>14772.1875</v>
      </c>
      <c r="U25" s="80">
        <f ca="1">+'Staff Expense'!U14</f>
        <v>14772.1875</v>
      </c>
      <c r="V25" s="80">
        <f ca="1">+'Staff Expense'!V14</f>
        <v>14772.1875</v>
      </c>
      <c r="W25" s="80">
        <f ca="1">+'Staff Expense'!W14</f>
        <v>14772.1875</v>
      </c>
      <c r="X25" s="80">
        <f ca="1">+'Staff Expense'!X14</f>
        <v>14772.1875</v>
      </c>
      <c r="Y25" s="80">
        <f ca="1">+'Staff Expense'!Y14</f>
        <v>29544.375</v>
      </c>
      <c r="Z25" s="80">
        <f ca="1">+'Staff Expense'!Z14</f>
        <v>29544.375</v>
      </c>
      <c r="AA25" s="80">
        <f ca="1">+'Staff Expense'!AA14</f>
        <v>29544.375</v>
      </c>
      <c r="AB25" s="80">
        <f ca="1">+'Staff Expense'!AB14</f>
        <v>29544.375</v>
      </c>
      <c r="AC25" s="80">
        <f ca="1">+'Staff Expense'!AC14</f>
        <v>29544.375</v>
      </c>
      <c r="AD25" s="80">
        <f ca="1">+'Staff Expense'!AD14</f>
        <v>29544.375</v>
      </c>
      <c r="AE25" s="80">
        <f ca="1">+'Staff Expense'!AE14</f>
        <v>31021.59375</v>
      </c>
      <c r="AF25" s="80">
        <f ca="1">+'Staff Expense'!AF14</f>
        <v>31021.59375</v>
      </c>
      <c r="AG25" s="80">
        <f ca="1">+'Staff Expense'!AG14</f>
        <v>31021.59375</v>
      </c>
      <c r="AH25" s="80">
        <f ca="1">+'Staff Expense'!AH14</f>
        <v>46532.390625</v>
      </c>
      <c r="AI25" s="80">
        <f ca="1">+'Staff Expense'!AI14</f>
        <v>46532.390625</v>
      </c>
      <c r="AJ25" s="80">
        <f ca="1">+'Staff Expense'!AJ14</f>
        <v>46532.390625</v>
      </c>
      <c r="AK25" s="80">
        <f ca="1">+'Staff Expense'!AK14</f>
        <v>46532.390625</v>
      </c>
      <c r="AL25" s="80">
        <f ca="1">+'Staff Expense'!AL14</f>
        <v>46532.390625</v>
      </c>
      <c r="AM25" s="80">
        <f ca="1">+'Staff Expense'!AM14</f>
        <v>46532.390625</v>
      </c>
      <c r="AN25" s="80">
        <f ca="1">+'Staff Expense'!AN14</f>
        <v>62043.1875</v>
      </c>
      <c r="AO25" s="80">
        <f ca="1">+'Staff Expense'!AO14</f>
        <v>62043.1875</v>
      </c>
      <c r="AP25" s="80">
        <f ca="1">+'Staff Expense'!AP14</f>
        <v>62043.1875</v>
      </c>
      <c r="AQ25" s="80">
        <f ca="1">+'Staff Expense'!AQ14</f>
        <v>48859.010156250006</v>
      </c>
      <c r="AR25" s="80">
        <f ca="1">+'Staff Expense'!AR14</f>
        <v>48859.010156250006</v>
      </c>
      <c r="AS25" s="80">
        <f ca="1">+'Staff Expense'!AS14</f>
        <v>65145.34687500001</v>
      </c>
      <c r="AT25" s="80">
        <f ca="1">+'Staff Expense'!AT14</f>
        <v>65145.34687500001</v>
      </c>
      <c r="AU25" s="80">
        <f ca="1">+'Staff Expense'!AU14</f>
        <v>65145.34687500001</v>
      </c>
      <c r="AV25" s="80">
        <f ca="1">+'Staff Expense'!AV14</f>
        <v>81431.683593750015</v>
      </c>
      <c r="AW25" s="80">
        <f ca="1">+'Staff Expense'!AW14</f>
        <v>81431.683593750015</v>
      </c>
      <c r="AX25" s="80">
        <f ca="1">+'Staff Expense'!AX14</f>
        <v>81431.683593750015</v>
      </c>
      <c r="AY25" s="80">
        <f ca="1">+'Staff Expense'!AY14</f>
        <v>81431.683593750015</v>
      </c>
      <c r="AZ25" s="80">
        <f ca="1">+'Staff Expense'!AZ14</f>
        <v>97718.020312500012</v>
      </c>
      <c r="BA25" s="80">
        <f ca="1">+'Staff Expense'!BA14</f>
        <v>97718.020312500012</v>
      </c>
      <c r="BB25" s="80">
        <f ca="1">+'Staff Expense'!BB14</f>
        <v>97718.020312500012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15">
      <c r="A26" s="95" t="s">
        <v>206</v>
      </c>
      <c r="C26" s="82">
        <f t="shared" si="8"/>
        <v>10000</v>
      </c>
      <c r="D26" s="80">
        <f t="shared" si="8"/>
        <v>20000</v>
      </c>
      <c r="E26" s="80">
        <f t="shared" si="8"/>
        <v>40000</v>
      </c>
      <c r="F26" s="80">
        <f t="shared" si="8"/>
        <v>49999.999999999993</v>
      </c>
      <c r="G26" s="80">
        <f>INDEX(Main!$J$64:$M$64,G$2-YEAR(Main!$H$2)+1)/12</f>
        <v>833.33333333333337</v>
      </c>
      <c r="H26" s="80">
        <f>INDEX(Main!$J$64:$M$64,H$2-YEAR(Main!$H$2)+1)/12</f>
        <v>833.33333333333337</v>
      </c>
      <c r="I26" s="80">
        <f>INDEX(Main!$J$64:$M$64,I$2-YEAR(Main!$H$2)+1)/12</f>
        <v>833.33333333333337</v>
      </c>
      <c r="J26" s="80">
        <f>INDEX(Main!$J$64:$M$64,J$2-YEAR(Main!$H$2)+1)/12</f>
        <v>833.33333333333337</v>
      </c>
      <c r="K26" s="80">
        <f>INDEX(Main!$J$64:$M$64,K$2-YEAR(Main!$H$2)+1)/12</f>
        <v>833.33333333333337</v>
      </c>
      <c r="L26" s="80">
        <f>INDEX(Main!$J$64:$M$64,L$2-YEAR(Main!$H$2)+1)/12</f>
        <v>833.33333333333337</v>
      </c>
      <c r="M26" s="80">
        <f>INDEX(Main!$J$64:$M$64,M$2-YEAR(Main!$H$2)+1)/12</f>
        <v>833.33333333333337</v>
      </c>
      <c r="N26" s="80">
        <f>INDEX(Main!$J$64:$M$64,N$2-YEAR(Main!$H$2)+1)/12</f>
        <v>833.33333333333337</v>
      </c>
      <c r="O26" s="80">
        <f>INDEX(Main!$J$64:$M$64,O$2-YEAR(Main!$H$2)+1)/12</f>
        <v>833.33333333333337</v>
      </c>
      <c r="P26" s="80">
        <f>INDEX(Main!$J$64:$M$64,P$2-YEAR(Main!$H$2)+1)/12</f>
        <v>833.33333333333337</v>
      </c>
      <c r="Q26" s="80">
        <f>INDEX(Main!$J$64:$M$64,Q$2-YEAR(Main!$H$2)+1)/12</f>
        <v>833.33333333333337</v>
      </c>
      <c r="R26" s="80">
        <f>INDEX(Main!$J$64:$M$64,R$2-YEAR(Main!$H$2)+1)/12</f>
        <v>833.33333333333337</v>
      </c>
      <c r="S26" s="80">
        <f>INDEX(Main!$J$64:$M$64,S$2-YEAR(Main!$H$2)+1)/12</f>
        <v>1666.6666666666667</v>
      </c>
      <c r="T26" s="80">
        <f>INDEX(Main!$J$64:$M$64,T$2-YEAR(Main!$H$2)+1)/12</f>
        <v>1666.6666666666667</v>
      </c>
      <c r="U26" s="80">
        <f>INDEX(Main!$J$64:$M$64,U$2-YEAR(Main!$H$2)+1)/12</f>
        <v>1666.6666666666667</v>
      </c>
      <c r="V26" s="80">
        <f>INDEX(Main!$J$64:$M$64,V$2-YEAR(Main!$H$2)+1)/12</f>
        <v>1666.6666666666667</v>
      </c>
      <c r="W26" s="80">
        <f>INDEX(Main!$J$64:$M$64,W$2-YEAR(Main!$H$2)+1)/12</f>
        <v>1666.6666666666667</v>
      </c>
      <c r="X26" s="80">
        <f>INDEX(Main!$J$64:$M$64,X$2-YEAR(Main!$H$2)+1)/12</f>
        <v>1666.6666666666667</v>
      </c>
      <c r="Y26" s="80">
        <f>INDEX(Main!$J$64:$M$64,Y$2-YEAR(Main!$H$2)+1)/12</f>
        <v>1666.6666666666667</v>
      </c>
      <c r="Z26" s="80">
        <f>INDEX(Main!$J$64:$M$64,Z$2-YEAR(Main!$H$2)+1)/12</f>
        <v>1666.6666666666667</v>
      </c>
      <c r="AA26" s="80">
        <f>INDEX(Main!$J$64:$M$64,AA$2-YEAR(Main!$H$2)+1)/12</f>
        <v>1666.6666666666667</v>
      </c>
      <c r="AB26" s="80">
        <f>INDEX(Main!$J$64:$M$64,AB$2-YEAR(Main!$H$2)+1)/12</f>
        <v>1666.6666666666667</v>
      </c>
      <c r="AC26" s="80">
        <f>INDEX(Main!$J$64:$M$64,AC$2-YEAR(Main!$H$2)+1)/12</f>
        <v>1666.6666666666667</v>
      </c>
      <c r="AD26" s="80">
        <f>INDEX(Main!$J$64:$M$64,AD$2-YEAR(Main!$H$2)+1)/12</f>
        <v>1666.6666666666667</v>
      </c>
      <c r="AE26" s="80">
        <f>INDEX(Main!$J$64:$M$64,AE$2-YEAR(Main!$H$2)+1)/12</f>
        <v>3333.3333333333335</v>
      </c>
      <c r="AF26" s="80">
        <f>INDEX(Main!$J$64:$M$64,AF$2-YEAR(Main!$H$2)+1)/12</f>
        <v>3333.3333333333335</v>
      </c>
      <c r="AG26" s="80">
        <f>INDEX(Main!$J$64:$M$64,AG$2-YEAR(Main!$H$2)+1)/12</f>
        <v>3333.3333333333335</v>
      </c>
      <c r="AH26" s="80">
        <f>INDEX(Main!$J$64:$M$64,AH$2-YEAR(Main!$H$2)+1)/12</f>
        <v>3333.3333333333335</v>
      </c>
      <c r="AI26" s="80">
        <f>INDEX(Main!$J$64:$M$64,AI$2-YEAR(Main!$H$2)+1)/12</f>
        <v>3333.3333333333335</v>
      </c>
      <c r="AJ26" s="80">
        <f>INDEX(Main!$J$64:$M$64,AJ$2-YEAR(Main!$H$2)+1)/12</f>
        <v>3333.3333333333335</v>
      </c>
      <c r="AK26" s="80">
        <f>INDEX(Main!$J$64:$M$64,AK$2-YEAR(Main!$H$2)+1)/12</f>
        <v>3333.3333333333335</v>
      </c>
      <c r="AL26" s="80">
        <f>INDEX(Main!$J$64:$M$64,AL$2-YEAR(Main!$H$2)+1)/12</f>
        <v>3333.3333333333335</v>
      </c>
      <c r="AM26" s="80">
        <f>INDEX(Main!$J$64:$M$64,AM$2-YEAR(Main!$H$2)+1)/12</f>
        <v>3333.3333333333335</v>
      </c>
      <c r="AN26" s="80">
        <f>INDEX(Main!$J$64:$M$64,AN$2-YEAR(Main!$H$2)+1)/12</f>
        <v>3333.3333333333335</v>
      </c>
      <c r="AO26" s="80">
        <f>INDEX(Main!$J$64:$M$64,AO$2-YEAR(Main!$H$2)+1)/12</f>
        <v>3333.3333333333335</v>
      </c>
      <c r="AP26" s="80">
        <f>INDEX(Main!$J$64:$M$64,AP$2-YEAR(Main!$H$2)+1)/12</f>
        <v>3333.3333333333335</v>
      </c>
      <c r="AQ26" s="80">
        <f>INDEX(Main!$J$64:$M$64,AQ$2-YEAR(Main!$H$2)+1)/12</f>
        <v>4166.666666666667</v>
      </c>
      <c r="AR26" s="80">
        <f>INDEX(Main!$J$64:$M$64,AR$2-YEAR(Main!$H$2)+1)/12</f>
        <v>4166.666666666667</v>
      </c>
      <c r="AS26" s="80">
        <f>INDEX(Main!$J$64:$M$64,AS$2-YEAR(Main!$H$2)+1)/12</f>
        <v>4166.666666666667</v>
      </c>
      <c r="AT26" s="80">
        <f>INDEX(Main!$J$64:$M$64,AT$2-YEAR(Main!$H$2)+1)/12</f>
        <v>4166.666666666667</v>
      </c>
      <c r="AU26" s="80">
        <f>INDEX(Main!$J$64:$M$64,AU$2-YEAR(Main!$H$2)+1)/12</f>
        <v>4166.666666666667</v>
      </c>
      <c r="AV26" s="80">
        <f>INDEX(Main!$J$64:$M$64,AV$2-YEAR(Main!$H$2)+1)/12</f>
        <v>4166.666666666667</v>
      </c>
      <c r="AW26" s="80">
        <f>INDEX(Main!$J$64:$M$64,AW$2-YEAR(Main!$H$2)+1)/12</f>
        <v>4166.666666666667</v>
      </c>
      <c r="AX26" s="80">
        <f>INDEX(Main!$J$64:$M$64,AX$2-YEAR(Main!$H$2)+1)/12</f>
        <v>4166.666666666667</v>
      </c>
      <c r="AY26" s="80">
        <f>INDEX(Main!$J$64:$M$64,AY$2-YEAR(Main!$H$2)+1)/12</f>
        <v>4166.666666666667</v>
      </c>
      <c r="AZ26" s="80">
        <f>INDEX(Main!$J$64:$M$64,AZ$2-YEAR(Main!$H$2)+1)/12</f>
        <v>4166.666666666667</v>
      </c>
      <c r="BA26" s="80">
        <f>INDEX(Main!$J$64:$M$64,BA$2-YEAR(Main!$H$2)+1)/12</f>
        <v>4166.666666666667</v>
      </c>
      <c r="BB26" s="80">
        <f>INDEX(Main!$J$64:$M$64,BB$2-YEAR(Main!$H$2)+1)/12</f>
        <v>4166.666666666667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s="284" customFormat="1" x14ac:dyDescent="0.15">
      <c r="A27" s="279" t="s">
        <v>107</v>
      </c>
      <c r="B27" s="280"/>
      <c r="C27" s="281">
        <f t="shared" ca="1" si="8"/>
        <v>10000</v>
      </c>
      <c r="D27" s="282">
        <f t="shared" ca="1" si="8"/>
        <v>285899.375</v>
      </c>
      <c r="E27" s="282">
        <f t="shared" ca="1" si="8"/>
        <v>598388.6875</v>
      </c>
      <c r="F27" s="282">
        <f t="shared" ca="1" si="8"/>
        <v>962034.85625000019</v>
      </c>
      <c r="G27" s="282">
        <f>SUM(G25:G26)</f>
        <v>833.33333333333337</v>
      </c>
      <c r="H27" s="282">
        <f t="shared" ref="H27:BB27" ca="1" si="10">SUM(H25:H26)</f>
        <v>833.33333333333337</v>
      </c>
      <c r="I27" s="282">
        <f t="shared" ca="1" si="10"/>
        <v>833.33333333333337</v>
      </c>
      <c r="J27" s="282">
        <f t="shared" ca="1" si="10"/>
        <v>833.33333333333337</v>
      </c>
      <c r="K27" s="282">
        <f t="shared" ca="1" si="10"/>
        <v>833.33333333333337</v>
      </c>
      <c r="L27" s="282">
        <f t="shared" ca="1" si="10"/>
        <v>833.33333333333337</v>
      </c>
      <c r="M27" s="282">
        <f t="shared" ca="1" si="10"/>
        <v>833.33333333333337</v>
      </c>
      <c r="N27" s="282">
        <f t="shared" ca="1" si="10"/>
        <v>833.33333333333337</v>
      </c>
      <c r="O27" s="282">
        <f t="shared" ca="1" si="10"/>
        <v>833.33333333333337</v>
      </c>
      <c r="P27" s="282">
        <f t="shared" ca="1" si="10"/>
        <v>833.33333333333337</v>
      </c>
      <c r="Q27" s="282">
        <f t="shared" ca="1" si="10"/>
        <v>833.33333333333337</v>
      </c>
      <c r="R27" s="282">
        <f t="shared" ca="1" si="10"/>
        <v>833.33333333333337</v>
      </c>
      <c r="S27" s="282">
        <f t="shared" ca="1" si="10"/>
        <v>16438.854166666668</v>
      </c>
      <c r="T27" s="282">
        <f t="shared" ca="1" si="10"/>
        <v>16438.854166666668</v>
      </c>
      <c r="U27" s="282">
        <f t="shared" ca="1" si="10"/>
        <v>16438.854166666668</v>
      </c>
      <c r="V27" s="282">
        <f t="shared" ca="1" si="10"/>
        <v>16438.854166666668</v>
      </c>
      <c r="W27" s="282">
        <f t="shared" ca="1" si="10"/>
        <v>16438.854166666668</v>
      </c>
      <c r="X27" s="282">
        <f t="shared" ca="1" si="10"/>
        <v>16438.854166666668</v>
      </c>
      <c r="Y27" s="282">
        <f t="shared" ca="1" si="10"/>
        <v>31211.041666666668</v>
      </c>
      <c r="Z27" s="282">
        <f t="shared" ca="1" si="10"/>
        <v>31211.041666666668</v>
      </c>
      <c r="AA27" s="282">
        <f t="shared" ca="1" si="10"/>
        <v>31211.041666666668</v>
      </c>
      <c r="AB27" s="282">
        <f t="shared" ca="1" si="10"/>
        <v>31211.041666666668</v>
      </c>
      <c r="AC27" s="282">
        <f t="shared" ca="1" si="10"/>
        <v>31211.041666666668</v>
      </c>
      <c r="AD27" s="282">
        <f t="shared" ca="1" si="10"/>
        <v>31211.041666666668</v>
      </c>
      <c r="AE27" s="282">
        <f t="shared" ca="1" si="10"/>
        <v>34354.927083333336</v>
      </c>
      <c r="AF27" s="282">
        <f t="shared" ca="1" si="10"/>
        <v>34354.927083333336</v>
      </c>
      <c r="AG27" s="282">
        <f t="shared" ca="1" si="10"/>
        <v>34354.927083333336</v>
      </c>
      <c r="AH27" s="282">
        <f t="shared" ca="1" si="10"/>
        <v>49865.723958333336</v>
      </c>
      <c r="AI27" s="282">
        <f t="shared" ca="1" si="10"/>
        <v>49865.723958333336</v>
      </c>
      <c r="AJ27" s="282">
        <f t="shared" ca="1" si="10"/>
        <v>49865.723958333336</v>
      </c>
      <c r="AK27" s="282">
        <f t="shared" ca="1" si="10"/>
        <v>49865.723958333336</v>
      </c>
      <c r="AL27" s="282">
        <f t="shared" ca="1" si="10"/>
        <v>49865.723958333336</v>
      </c>
      <c r="AM27" s="282">
        <f t="shared" ca="1" si="10"/>
        <v>49865.723958333336</v>
      </c>
      <c r="AN27" s="282">
        <f t="shared" ca="1" si="10"/>
        <v>65376.520833333336</v>
      </c>
      <c r="AO27" s="282">
        <f t="shared" ca="1" si="10"/>
        <v>65376.520833333336</v>
      </c>
      <c r="AP27" s="282">
        <f t="shared" ca="1" si="10"/>
        <v>65376.520833333336</v>
      </c>
      <c r="AQ27" s="282">
        <f t="shared" ca="1" si="10"/>
        <v>53025.67682291667</v>
      </c>
      <c r="AR27" s="282">
        <f t="shared" ca="1" si="10"/>
        <v>53025.67682291667</v>
      </c>
      <c r="AS27" s="282">
        <f t="shared" ca="1" si="10"/>
        <v>69312.013541666674</v>
      </c>
      <c r="AT27" s="282">
        <f t="shared" ca="1" si="10"/>
        <v>69312.013541666674</v>
      </c>
      <c r="AU27" s="282">
        <f t="shared" ca="1" si="10"/>
        <v>69312.013541666674</v>
      </c>
      <c r="AV27" s="282">
        <f t="shared" ca="1" si="10"/>
        <v>85598.350260416686</v>
      </c>
      <c r="AW27" s="282">
        <f t="shared" ca="1" si="10"/>
        <v>85598.350260416686</v>
      </c>
      <c r="AX27" s="282">
        <f t="shared" ca="1" si="10"/>
        <v>85598.350260416686</v>
      </c>
      <c r="AY27" s="282">
        <f t="shared" ca="1" si="10"/>
        <v>85598.350260416686</v>
      </c>
      <c r="AZ27" s="282">
        <f t="shared" ca="1" si="10"/>
        <v>101884.68697916668</v>
      </c>
      <c r="BA27" s="282">
        <f t="shared" ca="1" si="10"/>
        <v>101884.68697916668</v>
      </c>
      <c r="BB27" s="282">
        <f t="shared" ca="1" si="10"/>
        <v>101884.68697916668</v>
      </c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</row>
    <row r="28" spans="1:71" s="309" customFormat="1" x14ac:dyDescent="0.15">
      <c r="A28" s="309" t="s">
        <v>63</v>
      </c>
      <c r="C28" s="331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</row>
    <row r="29" spans="1:71" x14ac:dyDescent="0.15">
      <c r="A29" s="95" t="s">
        <v>104</v>
      </c>
      <c r="C29" s="82">
        <f t="shared" si="8"/>
        <v>280150</v>
      </c>
      <c r="D29" s="80">
        <f t="shared" si="8"/>
        <v>1488015.375</v>
      </c>
      <c r="E29" s="80">
        <f t="shared" si="8"/>
        <v>2544875.9437499996</v>
      </c>
      <c r="F29" s="80">
        <f t="shared" si="8"/>
        <v>2672119.7409374998</v>
      </c>
      <c r="G29" s="77">
        <f>+'Staff Expense'!G17+'Staff Expense'!G18</f>
        <v>18554.166666666668</v>
      </c>
      <c r="H29" s="80">
        <f>+'Staff Expense'!H17+'Staff Expense'!H18</f>
        <v>18554.166666666668</v>
      </c>
      <c r="I29" s="80">
        <f>+'Staff Expense'!I17+'Staff Expense'!I18</f>
        <v>18554.166666666668</v>
      </c>
      <c r="J29" s="80">
        <f>+'Staff Expense'!J17+'Staff Expense'!J18</f>
        <v>18554.166666666668</v>
      </c>
      <c r="K29" s="80">
        <f>+'Staff Expense'!K17+'Staff Expense'!K18</f>
        <v>18554.166666666668</v>
      </c>
      <c r="L29" s="80">
        <f>+'Staff Expense'!L17+'Staff Expense'!L18</f>
        <v>18554.166666666668</v>
      </c>
      <c r="M29" s="80">
        <f>+'Staff Expense'!M17+'Staff Expense'!M18</f>
        <v>28137.5</v>
      </c>
      <c r="N29" s="80">
        <f>+'Staff Expense'!N17+'Staff Expense'!N18</f>
        <v>28137.5</v>
      </c>
      <c r="O29" s="80">
        <f>+'Staff Expense'!O17+'Staff Expense'!O18</f>
        <v>28137.5</v>
      </c>
      <c r="P29" s="80">
        <f>+'Staff Expense'!P17+'Staff Expense'!P18</f>
        <v>28137.5</v>
      </c>
      <c r="Q29" s="80">
        <f>+'Staff Expense'!Q17+'Staff Expense'!Q18</f>
        <v>28137.5</v>
      </c>
      <c r="R29" s="80">
        <f>+'Staff Expense'!R17+'Staff Expense'!R18</f>
        <v>28137.5</v>
      </c>
      <c r="S29" s="80">
        <f>+'Staff Expense'!S17+'Staff Expense'!S18</f>
        <v>124001.28125</v>
      </c>
      <c r="T29" s="80">
        <f>+'Staff Expense'!T17+'Staff Expense'!T18</f>
        <v>124001.28125</v>
      </c>
      <c r="U29" s="80">
        <f>+'Staff Expense'!U17+'Staff Expense'!U18</f>
        <v>124001.28125</v>
      </c>
      <c r="V29" s="80">
        <f>+'Staff Expense'!V17+'Staff Expense'!V18</f>
        <v>124001.28125</v>
      </c>
      <c r="W29" s="80">
        <f>+'Staff Expense'!W17+'Staff Expense'!W18</f>
        <v>124001.28125</v>
      </c>
      <c r="X29" s="80">
        <f>+'Staff Expense'!X17+'Staff Expense'!X18</f>
        <v>124001.28125</v>
      </c>
      <c r="Y29" s="80">
        <f>+'Staff Expense'!Y17+'Staff Expense'!Y18</f>
        <v>124001.28125</v>
      </c>
      <c r="Z29" s="80">
        <f>+'Staff Expense'!Z17+'Staff Expense'!Z18</f>
        <v>124001.28125</v>
      </c>
      <c r="AA29" s="80">
        <f>+'Staff Expense'!AA17+'Staff Expense'!AA18</f>
        <v>124001.28125</v>
      </c>
      <c r="AB29" s="80">
        <f>+'Staff Expense'!AB17+'Staff Expense'!AB18</f>
        <v>124001.28125</v>
      </c>
      <c r="AC29" s="80">
        <f>+'Staff Expense'!AC17+'Staff Expense'!AC18</f>
        <v>124001.28125</v>
      </c>
      <c r="AD29" s="80">
        <f>+'Staff Expense'!AD17+'Staff Expense'!AD18</f>
        <v>124001.28125</v>
      </c>
      <c r="AE29" s="80">
        <f>+'Staff Expense'!AE17+'Staff Expense'!AE18</f>
        <v>212072.99531249999</v>
      </c>
      <c r="AF29" s="80">
        <f>+'Staff Expense'!AF17+'Staff Expense'!AF18</f>
        <v>212072.99531249999</v>
      </c>
      <c r="AG29" s="80">
        <f>+'Staff Expense'!AG17+'Staff Expense'!AG18</f>
        <v>212072.99531249999</v>
      </c>
      <c r="AH29" s="80">
        <f>+'Staff Expense'!AH17+'Staff Expense'!AH18</f>
        <v>212072.99531249999</v>
      </c>
      <c r="AI29" s="80">
        <f>+'Staff Expense'!AI17+'Staff Expense'!AI18</f>
        <v>212072.99531249999</v>
      </c>
      <c r="AJ29" s="80">
        <f>+'Staff Expense'!AJ17+'Staff Expense'!AJ18</f>
        <v>212072.99531249999</v>
      </c>
      <c r="AK29" s="80">
        <f>+'Staff Expense'!AK17+'Staff Expense'!AK18</f>
        <v>212072.99531249999</v>
      </c>
      <c r="AL29" s="80">
        <f>+'Staff Expense'!AL17+'Staff Expense'!AL18</f>
        <v>212072.99531249999</v>
      </c>
      <c r="AM29" s="80">
        <f>+'Staff Expense'!AM17+'Staff Expense'!AM18</f>
        <v>212072.99531249999</v>
      </c>
      <c r="AN29" s="80">
        <f>+'Staff Expense'!AN17+'Staff Expense'!AN18</f>
        <v>212072.99531249999</v>
      </c>
      <c r="AO29" s="80">
        <f>+'Staff Expense'!AO17+'Staff Expense'!AO18</f>
        <v>212072.99531249999</v>
      </c>
      <c r="AP29" s="80">
        <f>+'Staff Expense'!AP17+'Staff Expense'!AP18</f>
        <v>212072.99531249999</v>
      </c>
      <c r="AQ29" s="80">
        <f>+'Staff Expense'!AQ17+'Staff Expense'!AQ18</f>
        <v>222676.645078125</v>
      </c>
      <c r="AR29" s="80">
        <f>+'Staff Expense'!AR17+'Staff Expense'!AR18</f>
        <v>222676.645078125</v>
      </c>
      <c r="AS29" s="80">
        <f>+'Staff Expense'!AS17+'Staff Expense'!AS18</f>
        <v>222676.645078125</v>
      </c>
      <c r="AT29" s="80">
        <f>+'Staff Expense'!AT17+'Staff Expense'!AT18</f>
        <v>222676.645078125</v>
      </c>
      <c r="AU29" s="80">
        <f>+'Staff Expense'!AU17+'Staff Expense'!AU18</f>
        <v>222676.645078125</v>
      </c>
      <c r="AV29" s="80">
        <f>+'Staff Expense'!AV17+'Staff Expense'!AV18</f>
        <v>222676.645078125</v>
      </c>
      <c r="AW29" s="80">
        <f>+'Staff Expense'!AW17+'Staff Expense'!AW18</f>
        <v>222676.645078125</v>
      </c>
      <c r="AX29" s="80">
        <f>+'Staff Expense'!AX17+'Staff Expense'!AX18</f>
        <v>222676.645078125</v>
      </c>
      <c r="AY29" s="80">
        <f>+'Staff Expense'!AY17+'Staff Expense'!AY18</f>
        <v>222676.645078125</v>
      </c>
      <c r="AZ29" s="80">
        <f>+'Staff Expense'!AZ17+'Staff Expense'!AZ18</f>
        <v>222676.645078125</v>
      </c>
      <c r="BA29" s="80">
        <f>+'Staff Expense'!BA17+'Staff Expense'!BA18</f>
        <v>222676.645078125</v>
      </c>
      <c r="BB29" s="80">
        <f>+'Staff Expense'!BB17+'Staff Expense'!BB18</f>
        <v>222676.645078125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15">
      <c r="A30" s="95" t="s">
        <v>113</v>
      </c>
      <c r="C30" s="82">
        <f t="shared" ca="1" si="8"/>
        <v>30000</v>
      </c>
      <c r="D30" s="80">
        <f t="shared" ca="1" si="8"/>
        <v>129375</v>
      </c>
      <c r="E30" s="80">
        <f t="shared" ca="1" si="8"/>
        <v>228750</v>
      </c>
      <c r="F30" s="80">
        <f t="shared" ca="1" si="8"/>
        <v>275625</v>
      </c>
      <c r="G30" s="87">
        <f>Main!$J$50/12*'Staff Expense'!G11</f>
        <v>1875</v>
      </c>
      <c r="H30" s="87">
        <f ca="1">Main!$J$50/12*'Staff Expense'!H11</f>
        <v>1875</v>
      </c>
      <c r="I30" s="87">
        <f ca="1">Main!$J$50/12*'Staff Expense'!I11</f>
        <v>1875</v>
      </c>
      <c r="J30" s="87">
        <f ca="1">Main!$J$50/12*'Staff Expense'!J11</f>
        <v>1875</v>
      </c>
      <c r="K30" s="87">
        <f ca="1">Main!$J$50/12*'Staff Expense'!K11</f>
        <v>1875</v>
      </c>
      <c r="L30" s="87">
        <f ca="1">Main!$J$50/12*'Staff Expense'!L11</f>
        <v>1875</v>
      </c>
      <c r="M30" s="87">
        <f ca="1">Main!$J$50/12*'Staff Expense'!M11</f>
        <v>3125</v>
      </c>
      <c r="N30" s="87">
        <f ca="1">Main!$J$50/12*'Staff Expense'!N11</f>
        <v>3125</v>
      </c>
      <c r="O30" s="87">
        <f ca="1">Main!$J$50/12*'Staff Expense'!O11</f>
        <v>3125</v>
      </c>
      <c r="P30" s="87">
        <f ca="1">Main!$J$50/12*'Staff Expense'!P11</f>
        <v>3125</v>
      </c>
      <c r="Q30" s="87">
        <f ca="1">Main!$J$50/12*'Staff Expense'!Q11</f>
        <v>3125</v>
      </c>
      <c r="R30" s="87">
        <f ca="1">Main!$J$50/12*'Staff Expense'!R11</f>
        <v>3125</v>
      </c>
      <c r="S30" s="87">
        <f ca="1">Main!$J$50/12*'Staff Expense'!S11</f>
        <v>9375</v>
      </c>
      <c r="T30" s="87">
        <f ca="1">Main!$J$50/12*'Staff Expense'!T11</f>
        <v>9375</v>
      </c>
      <c r="U30" s="87">
        <f ca="1">Main!$J$50/12*'Staff Expense'!U11</f>
        <v>9375</v>
      </c>
      <c r="V30" s="87">
        <f ca="1">Main!$J$50/12*'Staff Expense'!V11</f>
        <v>10000</v>
      </c>
      <c r="W30" s="87">
        <f ca="1">Main!$J$50/12*'Staff Expense'!W11</f>
        <v>10000</v>
      </c>
      <c r="X30" s="87">
        <f ca="1">Main!$J$50/12*'Staff Expense'!X11</f>
        <v>10000</v>
      </c>
      <c r="Y30" s="87">
        <f ca="1">Main!$J$50/12*'Staff Expense'!Y11</f>
        <v>11250</v>
      </c>
      <c r="Z30" s="87">
        <f ca="1">Main!$J$50/12*'Staff Expense'!Z11</f>
        <v>11250</v>
      </c>
      <c r="AA30" s="87">
        <f ca="1">Main!$J$50/12*'Staff Expense'!AA11</f>
        <v>11250</v>
      </c>
      <c r="AB30" s="87">
        <f ca="1">Main!$J$50/12*'Staff Expense'!AB11</f>
        <v>12500</v>
      </c>
      <c r="AC30" s="87">
        <f ca="1">Main!$J$50/12*'Staff Expense'!AC11</f>
        <v>12500</v>
      </c>
      <c r="AD30" s="87">
        <f ca="1">Main!$J$50/12*'Staff Expense'!AD11</f>
        <v>12500</v>
      </c>
      <c r="AE30" s="87">
        <f ca="1">Main!$J$50/12*'Staff Expense'!AE11</f>
        <v>17500</v>
      </c>
      <c r="AF30" s="87">
        <f ca="1">Main!$J$50/12*'Staff Expense'!AF11</f>
        <v>17500</v>
      </c>
      <c r="AG30" s="87">
        <f ca="1">Main!$J$50/12*'Staff Expense'!AG11</f>
        <v>17500</v>
      </c>
      <c r="AH30" s="87">
        <f ca="1">Main!$J$50/12*'Staff Expense'!AH11</f>
        <v>18750</v>
      </c>
      <c r="AI30" s="87">
        <f ca="1">Main!$J$50/12*'Staff Expense'!AI11</f>
        <v>18750</v>
      </c>
      <c r="AJ30" s="87">
        <f ca="1">Main!$J$50/12*'Staff Expense'!AJ11</f>
        <v>18750</v>
      </c>
      <c r="AK30" s="87">
        <f ca="1">Main!$J$50/12*'Staff Expense'!AK11</f>
        <v>19375</v>
      </c>
      <c r="AL30" s="87">
        <f ca="1">Main!$J$50/12*'Staff Expense'!AL11</f>
        <v>19375</v>
      </c>
      <c r="AM30" s="87">
        <f ca="1">Main!$J$50/12*'Staff Expense'!AM11</f>
        <v>19375</v>
      </c>
      <c r="AN30" s="87">
        <f ca="1">Main!$J$50/12*'Staff Expense'!AN11</f>
        <v>20625</v>
      </c>
      <c r="AO30" s="87">
        <f ca="1">Main!$J$50/12*'Staff Expense'!AO11</f>
        <v>20625</v>
      </c>
      <c r="AP30" s="87">
        <f ca="1">Main!$J$50/12*'Staff Expense'!AP11</f>
        <v>20625</v>
      </c>
      <c r="AQ30" s="87">
        <f ca="1">Main!$J$50/12*'Staff Expense'!AQ11</f>
        <v>21250</v>
      </c>
      <c r="AR30" s="87">
        <f ca="1">Main!$J$50/12*'Staff Expense'!AR11</f>
        <v>21250</v>
      </c>
      <c r="AS30" s="87">
        <f ca="1">Main!$J$50/12*'Staff Expense'!AS11</f>
        <v>21875</v>
      </c>
      <c r="AT30" s="87">
        <f ca="1">Main!$J$50/12*'Staff Expense'!AT11</f>
        <v>22500</v>
      </c>
      <c r="AU30" s="87">
        <f ca="1">Main!$J$50/12*'Staff Expense'!AU11</f>
        <v>22500</v>
      </c>
      <c r="AV30" s="87">
        <f ca="1">Main!$J$50/12*'Staff Expense'!AV11</f>
        <v>23125</v>
      </c>
      <c r="AW30" s="87">
        <f ca="1">Main!$J$50/12*'Staff Expense'!AW11</f>
        <v>23125</v>
      </c>
      <c r="AX30" s="87">
        <f ca="1">Main!$J$50/12*'Staff Expense'!AX11</f>
        <v>23125</v>
      </c>
      <c r="AY30" s="87">
        <f ca="1">Main!$J$50/12*'Staff Expense'!AY11</f>
        <v>23750</v>
      </c>
      <c r="AZ30" s="87">
        <f ca="1">Main!$J$50/12*'Staff Expense'!AZ11</f>
        <v>24375</v>
      </c>
      <c r="BA30" s="87">
        <f ca="1">Main!$J$50/12*'Staff Expense'!BA11</f>
        <v>24375</v>
      </c>
      <c r="BB30" s="87">
        <f ca="1">Main!$J$50/12*'Staff Expense'!BB11</f>
        <v>24375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15">
      <c r="A31" s="95" t="s">
        <v>110</v>
      </c>
      <c r="C31" s="82">
        <f t="shared" ca="1" si="8"/>
        <v>42240</v>
      </c>
      <c r="D31" s="80">
        <f t="shared" ca="1" si="8"/>
        <v>182160</v>
      </c>
      <c r="E31" s="80">
        <f t="shared" ca="1" si="8"/>
        <v>322080.00000000006</v>
      </c>
      <c r="F31" s="80">
        <f t="shared" ca="1" si="8"/>
        <v>388080</v>
      </c>
      <c r="G31" s="87">
        <f>'Staff Expense'!G11*Main!$J$51*(1+Main!$J$52)</f>
        <v>2640</v>
      </c>
      <c r="H31" s="87">
        <f ca="1">'Staff Expense'!H11*Main!$J$51*(1+Main!$J$52)</f>
        <v>2640</v>
      </c>
      <c r="I31" s="87">
        <f ca="1">'Staff Expense'!I11*Main!$J$51*(1+Main!$J$52)</f>
        <v>2640</v>
      </c>
      <c r="J31" s="87">
        <f ca="1">'Staff Expense'!J11*Main!$J$51*(1+Main!$J$52)</f>
        <v>2640</v>
      </c>
      <c r="K31" s="87">
        <f ca="1">'Staff Expense'!K11*Main!$J$51*(1+Main!$J$52)</f>
        <v>2640</v>
      </c>
      <c r="L31" s="87">
        <f ca="1">'Staff Expense'!L11*Main!$J$51*(1+Main!$J$52)</f>
        <v>2640</v>
      </c>
      <c r="M31" s="87">
        <f ca="1">'Staff Expense'!M11*Main!$J$51*(1+Main!$J$52)</f>
        <v>4400</v>
      </c>
      <c r="N31" s="87">
        <f ca="1">'Staff Expense'!N11*Main!$J$51*(1+Main!$J$52)</f>
        <v>4400</v>
      </c>
      <c r="O31" s="87">
        <f ca="1">'Staff Expense'!O11*Main!$J$51*(1+Main!$J$52)</f>
        <v>4400</v>
      </c>
      <c r="P31" s="87">
        <f ca="1">'Staff Expense'!P11*Main!$J$51*(1+Main!$J$52)</f>
        <v>4400</v>
      </c>
      <c r="Q31" s="87">
        <f ca="1">'Staff Expense'!Q11*Main!$J$51*(1+Main!$J$52)</f>
        <v>4400</v>
      </c>
      <c r="R31" s="87">
        <f ca="1">'Staff Expense'!R11*Main!$J$51*(1+Main!$J$52)</f>
        <v>4400</v>
      </c>
      <c r="S31" s="87">
        <f ca="1">'Staff Expense'!S11*Main!$J$51*(1+Main!$J$52)</f>
        <v>13200.000000000002</v>
      </c>
      <c r="T31" s="87">
        <f ca="1">'Staff Expense'!T11*Main!$J$51*(1+Main!$J$52)</f>
        <v>13200.000000000002</v>
      </c>
      <c r="U31" s="87">
        <f ca="1">'Staff Expense'!U11*Main!$J$51*(1+Main!$J$52)</f>
        <v>13200.000000000002</v>
      </c>
      <c r="V31" s="87">
        <f ca="1">'Staff Expense'!V11*Main!$J$51*(1+Main!$J$52)</f>
        <v>14080.000000000002</v>
      </c>
      <c r="W31" s="87">
        <f ca="1">'Staff Expense'!W11*Main!$J$51*(1+Main!$J$52)</f>
        <v>14080.000000000002</v>
      </c>
      <c r="X31" s="87">
        <f ca="1">'Staff Expense'!X11*Main!$J$51*(1+Main!$J$52)</f>
        <v>14080.000000000002</v>
      </c>
      <c r="Y31" s="87">
        <f ca="1">'Staff Expense'!Y11*Main!$J$51*(1+Main!$J$52)</f>
        <v>15840.000000000002</v>
      </c>
      <c r="Z31" s="87">
        <f ca="1">'Staff Expense'!Z11*Main!$J$51*(1+Main!$J$52)</f>
        <v>15840.000000000002</v>
      </c>
      <c r="AA31" s="87">
        <f ca="1">'Staff Expense'!AA11*Main!$J$51*(1+Main!$J$52)</f>
        <v>15840.000000000002</v>
      </c>
      <c r="AB31" s="87">
        <f ca="1">'Staff Expense'!AB11*Main!$J$51*(1+Main!$J$52)</f>
        <v>17600</v>
      </c>
      <c r="AC31" s="87">
        <f ca="1">'Staff Expense'!AC11*Main!$J$51*(1+Main!$J$52)</f>
        <v>17600</v>
      </c>
      <c r="AD31" s="87">
        <f ca="1">'Staff Expense'!AD11*Main!$J$51*(1+Main!$J$52)</f>
        <v>17600</v>
      </c>
      <c r="AE31" s="87">
        <f ca="1">'Staff Expense'!AE11*Main!$J$51*(1+Main!$J$52)</f>
        <v>24640.000000000004</v>
      </c>
      <c r="AF31" s="87">
        <f ca="1">'Staff Expense'!AF11*Main!$J$51*(1+Main!$J$52)</f>
        <v>24640.000000000004</v>
      </c>
      <c r="AG31" s="87">
        <f ca="1">'Staff Expense'!AG11*Main!$J$51*(1+Main!$J$52)</f>
        <v>24640.000000000004</v>
      </c>
      <c r="AH31" s="87">
        <f ca="1">'Staff Expense'!AH11*Main!$J$51*(1+Main!$J$52)</f>
        <v>26400.000000000004</v>
      </c>
      <c r="AI31" s="87">
        <f ca="1">'Staff Expense'!AI11*Main!$J$51*(1+Main!$J$52)</f>
        <v>26400.000000000004</v>
      </c>
      <c r="AJ31" s="87">
        <f ca="1">'Staff Expense'!AJ11*Main!$J$51*(1+Main!$J$52)</f>
        <v>26400.000000000004</v>
      </c>
      <c r="AK31" s="87">
        <f ca="1">'Staff Expense'!AK11*Main!$J$51*(1+Main!$J$52)</f>
        <v>27280.000000000004</v>
      </c>
      <c r="AL31" s="87">
        <f ca="1">'Staff Expense'!AL11*Main!$J$51*(1+Main!$J$52)</f>
        <v>27280.000000000004</v>
      </c>
      <c r="AM31" s="87">
        <f ca="1">'Staff Expense'!AM11*Main!$J$51*(1+Main!$J$52)</f>
        <v>27280.000000000004</v>
      </c>
      <c r="AN31" s="87">
        <f ca="1">'Staff Expense'!AN11*Main!$J$51*(1+Main!$J$52)</f>
        <v>29040.000000000004</v>
      </c>
      <c r="AO31" s="87">
        <f ca="1">'Staff Expense'!AO11*Main!$J$51*(1+Main!$J$52)</f>
        <v>29040.000000000004</v>
      </c>
      <c r="AP31" s="87">
        <f ca="1">'Staff Expense'!AP11*Main!$J$51*(1+Main!$J$52)</f>
        <v>29040.000000000004</v>
      </c>
      <c r="AQ31" s="87">
        <f ca="1">'Staff Expense'!AQ11*Main!$J$51*(1+Main!$J$52)</f>
        <v>29920.000000000004</v>
      </c>
      <c r="AR31" s="87">
        <f ca="1">'Staff Expense'!AR11*Main!$J$51*(1+Main!$J$52)</f>
        <v>29920.000000000004</v>
      </c>
      <c r="AS31" s="87">
        <f ca="1">'Staff Expense'!AS11*Main!$J$51*(1+Main!$J$52)</f>
        <v>30800.000000000004</v>
      </c>
      <c r="AT31" s="87">
        <f ca="1">'Staff Expense'!AT11*Main!$J$51*(1+Main!$J$52)</f>
        <v>31680.000000000004</v>
      </c>
      <c r="AU31" s="87">
        <f ca="1">'Staff Expense'!AU11*Main!$J$51*(1+Main!$J$52)</f>
        <v>31680.000000000004</v>
      </c>
      <c r="AV31" s="87">
        <f ca="1">'Staff Expense'!AV11*Main!$J$51*(1+Main!$J$52)</f>
        <v>32560.000000000004</v>
      </c>
      <c r="AW31" s="87">
        <f ca="1">'Staff Expense'!AW11*Main!$J$51*(1+Main!$J$52)</f>
        <v>32560.000000000004</v>
      </c>
      <c r="AX31" s="87">
        <f ca="1">'Staff Expense'!AX11*Main!$J$51*(1+Main!$J$52)</f>
        <v>32560.000000000004</v>
      </c>
      <c r="AY31" s="87">
        <f ca="1">'Staff Expense'!AY11*Main!$J$51*(1+Main!$J$52)</f>
        <v>33440</v>
      </c>
      <c r="AZ31" s="87">
        <f ca="1">'Staff Expense'!AZ11*Main!$J$51*(1+Main!$J$52)</f>
        <v>34320</v>
      </c>
      <c r="BA31" s="87">
        <f ca="1">'Staff Expense'!BA11*Main!$J$51*(1+Main!$J$52)</f>
        <v>34320</v>
      </c>
      <c r="BB31" s="87">
        <f ca="1">'Staff Expense'!BB11*Main!$J$51*(1+Main!$J$52)</f>
        <v>34320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15">
      <c r="A32" s="95" t="s">
        <v>114</v>
      </c>
      <c r="C32" s="82">
        <f t="shared" ca="1" si="8"/>
        <v>19855.312499999996</v>
      </c>
      <c r="D32" s="80">
        <f t="shared" ca="1" si="8"/>
        <v>84444.688124999986</v>
      </c>
      <c r="E32" s="80">
        <f t="shared" ca="1" si="8"/>
        <v>148500.34171874996</v>
      </c>
      <c r="F32" s="80">
        <f t="shared" ca="1" si="8"/>
        <v>184157.87906249997</v>
      </c>
      <c r="G32" s="87">
        <f>+Main!$J$53*'Staff Expense'!G19</f>
        <v>1320.0125</v>
      </c>
      <c r="H32" s="87">
        <f ca="1">+Main!$J$53*'Staff Expense'!H19</f>
        <v>1320.0125</v>
      </c>
      <c r="I32" s="87">
        <f ca="1">+Main!$J$53*'Staff Expense'!I19</f>
        <v>1320.0125</v>
      </c>
      <c r="J32" s="87">
        <f ca="1">+Main!$J$53*'Staff Expense'!J19</f>
        <v>1320.0125</v>
      </c>
      <c r="K32" s="87">
        <f ca="1">+Main!$J$53*'Staff Expense'!K19</f>
        <v>1320.0125</v>
      </c>
      <c r="L32" s="87">
        <f ca="1">+Main!$J$53*'Staff Expense'!L19</f>
        <v>1320.0125</v>
      </c>
      <c r="M32" s="87">
        <f ca="1">+Main!$J$53*'Staff Expense'!M19</f>
        <v>1989.20625</v>
      </c>
      <c r="N32" s="87">
        <f ca="1">+Main!$J$53*'Staff Expense'!N19</f>
        <v>1989.20625</v>
      </c>
      <c r="O32" s="87">
        <f ca="1">+Main!$J$53*'Staff Expense'!O19</f>
        <v>1989.20625</v>
      </c>
      <c r="P32" s="87">
        <f ca="1">+Main!$J$53*'Staff Expense'!P19</f>
        <v>1989.20625</v>
      </c>
      <c r="Q32" s="87">
        <f ca="1">+Main!$J$53*'Staff Expense'!Q19</f>
        <v>1989.20625</v>
      </c>
      <c r="R32" s="87">
        <f ca="1">+Main!$J$53*'Staff Expense'!R19</f>
        <v>1989.20625</v>
      </c>
      <c r="S32" s="87">
        <f ca="1">+Main!$J$53*'Staff Expense'!S19</f>
        <v>6167.0962499999996</v>
      </c>
      <c r="T32" s="87">
        <f ca="1">+Main!$J$53*'Staff Expense'!T19</f>
        <v>6167.0962499999996</v>
      </c>
      <c r="U32" s="87">
        <f ca="1">+Main!$J$53*'Staff Expense'!U19</f>
        <v>6167.0962499999996</v>
      </c>
      <c r="V32" s="87">
        <f ca="1">+Main!$J$53*'Staff Expense'!V19</f>
        <v>6567.8746874999997</v>
      </c>
      <c r="W32" s="87">
        <f ca="1">+Main!$J$53*'Staff Expense'!W19</f>
        <v>6567.8746874999997</v>
      </c>
      <c r="X32" s="87">
        <f ca="1">+Main!$J$53*'Staff Expense'!X19</f>
        <v>6567.8746874999997</v>
      </c>
      <c r="Y32" s="87">
        <f ca="1">+Main!$J$53*'Staff Expense'!Y19</f>
        <v>7411.8187499999995</v>
      </c>
      <c r="Z32" s="87">
        <f ca="1">+Main!$J$53*'Staff Expense'!Z19</f>
        <v>7411.8187499999995</v>
      </c>
      <c r="AA32" s="87">
        <f ca="1">+Main!$J$53*'Staff Expense'!AA19</f>
        <v>7411.8187499999995</v>
      </c>
      <c r="AB32" s="87">
        <f ca="1">+Main!$J$53*'Staff Expense'!AB19</f>
        <v>8001.4396874999993</v>
      </c>
      <c r="AC32" s="87">
        <f ca="1">+Main!$J$53*'Staff Expense'!AC19</f>
        <v>8001.4396874999993</v>
      </c>
      <c r="AD32" s="87">
        <f ca="1">+Main!$J$53*'Staff Expense'!AD19</f>
        <v>8001.4396874999993</v>
      </c>
      <c r="AE32" s="87">
        <f ca="1">+Main!$J$53*'Staff Expense'!AE19</f>
        <v>11278.478531249999</v>
      </c>
      <c r="AF32" s="87">
        <f ca="1">+Main!$J$53*'Staff Expense'!AF19</f>
        <v>11278.478531249999</v>
      </c>
      <c r="AG32" s="87">
        <f ca="1">+Main!$J$53*'Staff Expense'!AG19</f>
        <v>11278.478531249999</v>
      </c>
      <c r="AH32" s="87">
        <f ca="1">+Main!$J$53*'Staff Expense'!AH19</f>
        <v>12164.619796874998</v>
      </c>
      <c r="AI32" s="87">
        <f ca="1">+Main!$J$53*'Staff Expense'!AI19</f>
        <v>12164.619796874998</v>
      </c>
      <c r="AJ32" s="87">
        <f ca="1">+Main!$J$53*'Staff Expense'!AJ19</f>
        <v>12164.619796874998</v>
      </c>
      <c r="AK32" s="87">
        <f ca="1">+Main!$J$53*'Staff Expense'!AK19</f>
        <v>12585.43715625</v>
      </c>
      <c r="AL32" s="87">
        <f ca="1">+Main!$J$53*'Staff Expense'!AL19</f>
        <v>12585.43715625</v>
      </c>
      <c r="AM32" s="87">
        <f ca="1">+Main!$J$53*'Staff Expense'!AM19</f>
        <v>12585.43715625</v>
      </c>
      <c r="AN32" s="87">
        <f ca="1">+Main!$J$53*'Staff Expense'!AN19</f>
        <v>13471.578421874998</v>
      </c>
      <c r="AO32" s="87">
        <f ca="1">+Main!$J$53*'Staff Expense'!AO19</f>
        <v>13471.578421874998</v>
      </c>
      <c r="AP32" s="87">
        <f ca="1">+Main!$J$53*'Staff Expense'!AP19</f>
        <v>13471.578421874998</v>
      </c>
      <c r="AQ32" s="87">
        <f ca="1">+Main!$J$53*'Staff Expense'!AQ19</f>
        <v>14306.624325000001</v>
      </c>
      <c r="AR32" s="87">
        <f ca="1">+Main!$J$53*'Staff Expense'!AR19</f>
        <v>14306.624325000001</v>
      </c>
      <c r="AS32" s="87">
        <f ca="1">+Main!$J$53*'Staff Expense'!AS19</f>
        <v>14795.214426562501</v>
      </c>
      <c r="AT32" s="87">
        <f ca="1">+Main!$J$53*'Staff Expense'!AT19</f>
        <v>15003.4132828125</v>
      </c>
      <c r="AU32" s="87">
        <f ca="1">+Main!$J$53*'Staff Expense'!AU19</f>
        <v>15003.4132828125</v>
      </c>
      <c r="AV32" s="87">
        <f ca="1">+Main!$J$53*'Staff Expense'!AV19</f>
        <v>15492.003384375001</v>
      </c>
      <c r="AW32" s="87">
        <f ca="1">+Main!$J$53*'Staff Expense'!AW19</f>
        <v>15492.003384375001</v>
      </c>
      <c r="AX32" s="87">
        <f ca="1">+Main!$J$53*'Staff Expense'!AX19</f>
        <v>15492.003384375001</v>
      </c>
      <c r="AY32" s="87">
        <f ca="1">+Main!$J$53*'Staff Expense'!AY19</f>
        <v>15700.202240625002</v>
      </c>
      <c r="AZ32" s="87">
        <f ca="1">+Main!$J$53*'Staff Expense'!AZ19</f>
        <v>16188.792342187498</v>
      </c>
      <c r="BA32" s="87">
        <f ca="1">+Main!$J$53*'Staff Expense'!BA19</f>
        <v>16188.792342187498</v>
      </c>
      <c r="BB32" s="87">
        <f ca="1">+Main!$J$53*'Staff Expense'!BB19</f>
        <v>16188.792342187498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15">
      <c r="A33" s="95" t="s">
        <v>116</v>
      </c>
      <c r="C33" s="82">
        <f t="shared" si="8"/>
        <v>24999.999999999996</v>
      </c>
      <c r="D33" s="80">
        <f t="shared" si="8"/>
        <v>49999.999999999993</v>
      </c>
      <c r="E33" s="80">
        <f t="shared" si="8"/>
        <v>49999.999999999993</v>
      </c>
      <c r="F33" s="80">
        <f t="shared" si="8"/>
        <v>49999.999999999993</v>
      </c>
      <c r="G33" s="80">
        <f>INDEX(Main!$J$65:$M$65,G$2-YEAR(Main!$H$2)+1)/12</f>
        <v>2083.3333333333335</v>
      </c>
      <c r="H33" s="80">
        <f>INDEX(Main!$J$65:$M$65,H$2-YEAR(Main!$H$2)+1)/12</f>
        <v>2083.3333333333335</v>
      </c>
      <c r="I33" s="80">
        <f>INDEX(Main!$J$65:$M$65,I$2-YEAR(Main!$H$2)+1)/12</f>
        <v>2083.3333333333335</v>
      </c>
      <c r="J33" s="80">
        <f>INDEX(Main!$J$65:$M$65,J$2-YEAR(Main!$H$2)+1)/12</f>
        <v>2083.3333333333335</v>
      </c>
      <c r="K33" s="80">
        <f>INDEX(Main!$J$65:$M$65,K$2-YEAR(Main!$H$2)+1)/12</f>
        <v>2083.3333333333335</v>
      </c>
      <c r="L33" s="80">
        <f>INDEX(Main!$J$65:$M$65,L$2-YEAR(Main!$H$2)+1)/12</f>
        <v>2083.3333333333335</v>
      </c>
      <c r="M33" s="80">
        <f>INDEX(Main!$J$65:$M$65,M$2-YEAR(Main!$H$2)+1)/12</f>
        <v>2083.3333333333335</v>
      </c>
      <c r="N33" s="80">
        <f>INDEX(Main!$J$65:$M$65,N$2-YEAR(Main!$H$2)+1)/12</f>
        <v>2083.3333333333335</v>
      </c>
      <c r="O33" s="80">
        <f>INDEX(Main!$J$65:$M$65,O$2-YEAR(Main!$H$2)+1)/12</f>
        <v>2083.3333333333335</v>
      </c>
      <c r="P33" s="80">
        <f>INDEX(Main!$J$65:$M$65,P$2-YEAR(Main!$H$2)+1)/12</f>
        <v>2083.3333333333335</v>
      </c>
      <c r="Q33" s="80">
        <f>INDEX(Main!$J$65:$M$65,Q$2-YEAR(Main!$H$2)+1)/12</f>
        <v>2083.3333333333335</v>
      </c>
      <c r="R33" s="80">
        <f>INDEX(Main!$J$65:$M$65,R$2-YEAR(Main!$H$2)+1)/12</f>
        <v>2083.3333333333335</v>
      </c>
      <c r="S33" s="80">
        <f>INDEX(Main!$J$65:$M$65,S$2-YEAR(Main!$H$2)+1)/12</f>
        <v>4166.666666666667</v>
      </c>
      <c r="T33" s="80">
        <f>INDEX(Main!$J$65:$M$65,T$2-YEAR(Main!$H$2)+1)/12</f>
        <v>4166.666666666667</v>
      </c>
      <c r="U33" s="80">
        <f>INDEX(Main!$J$65:$M$65,U$2-YEAR(Main!$H$2)+1)/12</f>
        <v>4166.666666666667</v>
      </c>
      <c r="V33" s="80">
        <f>INDEX(Main!$J$65:$M$65,V$2-YEAR(Main!$H$2)+1)/12</f>
        <v>4166.666666666667</v>
      </c>
      <c r="W33" s="80">
        <f>INDEX(Main!$J$65:$M$65,W$2-YEAR(Main!$H$2)+1)/12</f>
        <v>4166.666666666667</v>
      </c>
      <c r="X33" s="80">
        <f>INDEX(Main!$J$65:$M$65,X$2-YEAR(Main!$H$2)+1)/12</f>
        <v>4166.666666666667</v>
      </c>
      <c r="Y33" s="80">
        <f>INDEX(Main!$J$65:$M$65,Y$2-YEAR(Main!$H$2)+1)/12</f>
        <v>4166.666666666667</v>
      </c>
      <c r="Z33" s="80">
        <f>INDEX(Main!$J$65:$M$65,Z$2-YEAR(Main!$H$2)+1)/12</f>
        <v>4166.666666666667</v>
      </c>
      <c r="AA33" s="80">
        <f>INDEX(Main!$J$65:$M$65,AA$2-YEAR(Main!$H$2)+1)/12</f>
        <v>4166.666666666667</v>
      </c>
      <c r="AB33" s="80">
        <f>INDEX(Main!$J$65:$M$65,AB$2-YEAR(Main!$H$2)+1)/12</f>
        <v>4166.666666666667</v>
      </c>
      <c r="AC33" s="80">
        <f>INDEX(Main!$J$65:$M$65,AC$2-YEAR(Main!$H$2)+1)/12</f>
        <v>4166.666666666667</v>
      </c>
      <c r="AD33" s="80">
        <f>INDEX(Main!$J$65:$M$65,AD$2-YEAR(Main!$H$2)+1)/12</f>
        <v>4166.666666666667</v>
      </c>
      <c r="AE33" s="80">
        <f>INDEX(Main!$J$65:$M$65,AE$2-YEAR(Main!$H$2)+1)/12</f>
        <v>4166.666666666667</v>
      </c>
      <c r="AF33" s="80">
        <f>INDEX(Main!$J$65:$M$65,AF$2-YEAR(Main!$H$2)+1)/12</f>
        <v>4166.666666666667</v>
      </c>
      <c r="AG33" s="80">
        <f>INDEX(Main!$J$65:$M$65,AG$2-YEAR(Main!$H$2)+1)/12</f>
        <v>4166.666666666667</v>
      </c>
      <c r="AH33" s="80">
        <f>INDEX(Main!$J$65:$M$65,AH$2-YEAR(Main!$H$2)+1)/12</f>
        <v>4166.666666666667</v>
      </c>
      <c r="AI33" s="80">
        <f>INDEX(Main!$J$65:$M$65,AI$2-YEAR(Main!$H$2)+1)/12</f>
        <v>4166.666666666667</v>
      </c>
      <c r="AJ33" s="80">
        <f>INDEX(Main!$J$65:$M$65,AJ$2-YEAR(Main!$H$2)+1)/12</f>
        <v>4166.666666666667</v>
      </c>
      <c r="AK33" s="80">
        <f>INDEX(Main!$J$65:$M$65,AK$2-YEAR(Main!$H$2)+1)/12</f>
        <v>4166.666666666667</v>
      </c>
      <c r="AL33" s="80">
        <f>INDEX(Main!$J$65:$M$65,AL$2-YEAR(Main!$H$2)+1)/12</f>
        <v>4166.666666666667</v>
      </c>
      <c r="AM33" s="80">
        <f>INDEX(Main!$J$65:$M$65,AM$2-YEAR(Main!$H$2)+1)/12</f>
        <v>4166.666666666667</v>
      </c>
      <c r="AN33" s="80">
        <f>INDEX(Main!$J$65:$M$65,AN$2-YEAR(Main!$H$2)+1)/12</f>
        <v>4166.666666666667</v>
      </c>
      <c r="AO33" s="80">
        <f>INDEX(Main!$J$65:$M$65,AO$2-YEAR(Main!$H$2)+1)/12</f>
        <v>4166.666666666667</v>
      </c>
      <c r="AP33" s="80">
        <f>INDEX(Main!$J$65:$M$65,AP$2-YEAR(Main!$H$2)+1)/12</f>
        <v>4166.666666666667</v>
      </c>
      <c r="AQ33" s="80">
        <f>INDEX(Main!$J$65:$M$65,AQ$2-YEAR(Main!$H$2)+1)/12</f>
        <v>4166.666666666667</v>
      </c>
      <c r="AR33" s="80">
        <f>INDEX(Main!$J$65:$M$65,AR$2-YEAR(Main!$H$2)+1)/12</f>
        <v>4166.666666666667</v>
      </c>
      <c r="AS33" s="80">
        <f>INDEX(Main!$J$65:$M$65,AS$2-YEAR(Main!$H$2)+1)/12</f>
        <v>4166.666666666667</v>
      </c>
      <c r="AT33" s="80">
        <f>INDEX(Main!$J$65:$M$65,AT$2-YEAR(Main!$H$2)+1)/12</f>
        <v>4166.666666666667</v>
      </c>
      <c r="AU33" s="80">
        <f>INDEX(Main!$J$65:$M$65,AU$2-YEAR(Main!$H$2)+1)/12</f>
        <v>4166.666666666667</v>
      </c>
      <c r="AV33" s="80">
        <f>INDEX(Main!$J$65:$M$65,AV$2-YEAR(Main!$H$2)+1)/12</f>
        <v>4166.666666666667</v>
      </c>
      <c r="AW33" s="80">
        <f>INDEX(Main!$J$65:$M$65,AW$2-YEAR(Main!$H$2)+1)/12</f>
        <v>4166.666666666667</v>
      </c>
      <c r="AX33" s="80">
        <f>INDEX(Main!$J$65:$M$65,AX$2-YEAR(Main!$H$2)+1)/12</f>
        <v>4166.666666666667</v>
      </c>
      <c r="AY33" s="80">
        <f>INDEX(Main!$J$65:$M$65,AY$2-YEAR(Main!$H$2)+1)/12</f>
        <v>4166.666666666667</v>
      </c>
      <c r="AZ33" s="80">
        <f>INDEX(Main!$J$65:$M$65,AZ$2-YEAR(Main!$H$2)+1)/12</f>
        <v>4166.666666666667</v>
      </c>
      <c r="BA33" s="80">
        <f>INDEX(Main!$J$65:$M$65,BA$2-YEAR(Main!$H$2)+1)/12</f>
        <v>4166.666666666667</v>
      </c>
      <c r="BB33" s="80">
        <f>INDEX(Main!$J$65:$M$65,BB$2-YEAR(Main!$H$2)+1)/12</f>
        <v>4166.666666666667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15">
      <c r="A34" s="95" t="s">
        <v>117</v>
      </c>
      <c r="C34" s="82">
        <f t="shared" si="8"/>
        <v>24999.999999999996</v>
      </c>
      <c r="D34" s="80">
        <f t="shared" si="8"/>
        <v>75000</v>
      </c>
      <c r="E34" s="80">
        <f t="shared" si="8"/>
        <v>99999.999999999985</v>
      </c>
      <c r="F34" s="80">
        <f t="shared" si="8"/>
        <v>99999.999999999985</v>
      </c>
      <c r="G34" s="80">
        <f>INDEX(Main!$J$66:$M$66,G$2-YEAR(Main!$H$2)+1)/12</f>
        <v>2083.3333333333335</v>
      </c>
      <c r="H34" s="80">
        <f>INDEX(Main!$J$66:$M$66,H$2-YEAR(Main!$H$2)+1)/12</f>
        <v>2083.3333333333335</v>
      </c>
      <c r="I34" s="80">
        <f>INDEX(Main!$J$66:$M$66,I$2-YEAR(Main!$H$2)+1)/12</f>
        <v>2083.3333333333335</v>
      </c>
      <c r="J34" s="80">
        <f>INDEX(Main!$J$66:$M$66,J$2-YEAR(Main!$H$2)+1)/12</f>
        <v>2083.3333333333335</v>
      </c>
      <c r="K34" s="80">
        <f>INDEX(Main!$J$66:$M$66,K$2-YEAR(Main!$H$2)+1)/12</f>
        <v>2083.3333333333335</v>
      </c>
      <c r="L34" s="80">
        <f>INDEX(Main!$J$66:$M$66,L$2-YEAR(Main!$H$2)+1)/12</f>
        <v>2083.3333333333335</v>
      </c>
      <c r="M34" s="80">
        <f>INDEX(Main!$J$66:$M$66,M$2-YEAR(Main!$H$2)+1)/12</f>
        <v>2083.3333333333335</v>
      </c>
      <c r="N34" s="80">
        <f>INDEX(Main!$J$66:$M$66,N$2-YEAR(Main!$H$2)+1)/12</f>
        <v>2083.3333333333335</v>
      </c>
      <c r="O34" s="80">
        <f>INDEX(Main!$J$66:$M$66,O$2-YEAR(Main!$H$2)+1)/12</f>
        <v>2083.3333333333335</v>
      </c>
      <c r="P34" s="80">
        <f>INDEX(Main!$J$66:$M$66,P$2-YEAR(Main!$H$2)+1)/12</f>
        <v>2083.3333333333335</v>
      </c>
      <c r="Q34" s="80">
        <f>INDEX(Main!$J$66:$M$66,Q$2-YEAR(Main!$H$2)+1)/12</f>
        <v>2083.3333333333335</v>
      </c>
      <c r="R34" s="80">
        <f>INDEX(Main!$J$66:$M$66,R$2-YEAR(Main!$H$2)+1)/12</f>
        <v>2083.3333333333335</v>
      </c>
      <c r="S34" s="80">
        <f>INDEX(Main!$J$66:$M$66,S$2-YEAR(Main!$H$2)+1)/12</f>
        <v>6250</v>
      </c>
      <c r="T34" s="80">
        <f>INDEX(Main!$J$66:$M$66,T$2-YEAR(Main!$H$2)+1)/12</f>
        <v>6250</v>
      </c>
      <c r="U34" s="80">
        <f>INDEX(Main!$J$66:$M$66,U$2-YEAR(Main!$H$2)+1)/12</f>
        <v>6250</v>
      </c>
      <c r="V34" s="80">
        <f>INDEX(Main!$J$66:$M$66,V$2-YEAR(Main!$H$2)+1)/12</f>
        <v>6250</v>
      </c>
      <c r="W34" s="80">
        <f>INDEX(Main!$J$66:$M$66,W$2-YEAR(Main!$H$2)+1)/12</f>
        <v>6250</v>
      </c>
      <c r="X34" s="80">
        <f>INDEX(Main!$J$66:$M$66,X$2-YEAR(Main!$H$2)+1)/12</f>
        <v>6250</v>
      </c>
      <c r="Y34" s="80">
        <f>INDEX(Main!$J$66:$M$66,Y$2-YEAR(Main!$H$2)+1)/12</f>
        <v>6250</v>
      </c>
      <c r="Z34" s="80">
        <f>INDEX(Main!$J$66:$M$66,Z$2-YEAR(Main!$H$2)+1)/12</f>
        <v>6250</v>
      </c>
      <c r="AA34" s="80">
        <f>INDEX(Main!$J$66:$M$66,AA$2-YEAR(Main!$H$2)+1)/12</f>
        <v>6250</v>
      </c>
      <c r="AB34" s="80">
        <f>INDEX(Main!$J$66:$M$66,AB$2-YEAR(Main!$H$2)+1)/12</f>
        <v>6250</v>
      </c>
      <c r="AC34" s="80">
        <f>INDEX(Main!$J$66:$M$66,AC$2-YEAR(Main!$H$2)+1)/12</f>
        <v>6250</v>
      </c>
      <c r="AD34" s="80">
        <f>INDEX(Main!$J$66:$M$66,AD$2-YEAR(Main!$H$2)+1)/12</f>
        <v>6250</v>
      </c>
      <c r="AE34" s="80">
        <f>INDEX(Main!$J$66:$M$66,AE$2-YEAR(Main!$H$2)+1)/12</f>
        <v>8333.3333333333339</v>
      </c>
      <c r="AF34" s="80">
        <f>INDEX(Main!$J$66:$M$66,AF$2-YEAR(Main!$H$2)+1)/12</f>
        <v>8333.3333333333339</v>
      </c>
      <c r="AG34" s="80">
        <f>INDEX(Main!$J$66:$M$66,AG$2-YEAR(Main!$H$2)+1)/12</f>
        <v>8333.3333333333339</v>
      </c>
      <c r="AH34" s="80">
        <f>INDEX(Main!$J$66:$M$66,AH$2-YEAR(Main!$H$2)+1)/12</f>
        <v>8333.3333333333339</v>
      </c>
      <c r="AI34" s="80">
        <f>INDEX(Main!$J$66:$M$66,AI$2-YEAR(Main!$H$2)+1)/12</f>
        <v>8333.3333333333339</v>
      </c>
      <c r="AJ34" s="80">
        <f>INDEX(Main!$J$66:$M$66,AJ$2-YEAR(Main!$H$2)+1)/12</f>
        <v>8333.3333333333339</v>
      </c>
      <c r="AK34" s="80">
        <f>INDEX(Main!$J$66:$M$66,AK$2-YEAR(Main!$H$2)+1)/12</f>
        <v>8333.3333333333339</v>
      </c>
      <c r="AL34" s="80">
        <f>INDEX(Main!$J$66:$M$66,AL$2-YEAR(Main!$H$2)+1)/12</f>
        <v>8333.3333333333339</v>
      </c>
      <c r="AM34" s="80">
        <f>INDEX(Main!$J$66:$M$66,AM$2-YEAR(Main!$H$2)+1)/12</f>
        <v>8333.3333333333339</v>
      </c>
      <c r="AN34" s="80">
        <f>INDEX(Main!$J$66:$M$66,AN$2-YEAR(Main!$H$2)+1)/12</f>
        <v>8333.3333333333339</v>
      </c>
      <c r="AO34" s="80">
        <f>INDEX(Main!$J$66:$M$66,AO$2-YEAR(Main!$H$2)+1)/12</f>
        <v>8333.3333333333339</v>
      </c>
      <c r="AP34" s="80">
        <f>INDEX(Main!$J$66:$M$66,AP$2-YEAR(Main!$H$2)+1)/12</f>
        <v>8333.3333333333339</v>
      </c>
      <c r="AQ34" s="80">
        <f>INDEX(Main!$J$66:$M$66,AQ$2-YEAR(Main!$H$2)+1)/12</f>
        <v>8333.3333333333339</v>
      </c>
      <c r="AR34" s="80">
        <f>INDEX(Main!$J$66:$M$66,AR$2-YEAR(Main!$H$2)+1)/12</f>
        <v>8333.3333333333339</v>
      </c>
      <c r="AS34" s="80">
        <f>INDEX(Main!$J$66:$M$66,AS$2-YEAR(Main!$H$2)+1)/12</f>
        <v>8333.3333333333339</v>
      </c>
      <c r="AT34" s="80">
        <f>INDEX(Main!$J$66:$M$66,AT$2-YEAR(Main!$H$2)+1)/12</f>
        <v>8333.3333333333339</v>
      </c>
      <c r="AU34" s="80">
        <f>INDEX(Main!$J$66:$M$66,AU$2-YEAR(Main!$H$2)+1)/12</f>
        <v>8333.3333333333339</v>
      </c>
      <c r="AV34" s="80">
        <f>INDEX(Main!$J$66:$M$66,AV$2-YEAR(Main!$H$2)+1)/12</f>
        <v>8333.3333333333339</v>
      </c>
      <c r="AW34" s="80">
        <f>INDEX(Main!$J$66:$M$66,AW$2-YEAR(Main!$H$2)+1)/12</f>
        <v>8333.3333333333339</v>
      </c>
      <c r="AX34" s="80">
        <f>INDEX(Main!$J$66:$M$66,AX$2-YEAR(Main!$H$2)+1)/12</f>
        <v>8333.3333333333339</v>
      </c>
      <c r="AY34" s="80">
        <f>INDEX(Main!$J$66:$M$66,AY$2-YEAR(Main!$H$2)+1)/12</f>
        <v>8333.3333333333339</v>
      </c>
      <c r="AZ34" s="80">
        <f>INDEX(Main!$J$66:$M$66,AZ$2-YEAR(Main!$H$2)+1)/12</f>
        <v>8333.3333333333339</v>
      </c>
      <c r="BA34" s="80">
        <f>INDEX(Main!$J$66:$M$66,BA$2-YEAR(Main!$H$2)+1)/12</f>
        <v>8333.3333333333339</v>
      </c>
      <c r="BB34" s="80">
        <f>INDEX(Main!$J$66:$M$66,BB$2-YEAR(Main!$H$2)+1)/12</f>
        <v>8333.3333333333339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15">
      <c r="A35" s="95" t="s">
        <v>122</v>
      </c>
      <c r="C35" s="82">
        <f t="shared" ca="1" si="8"/>
        <v>5000</v>
      </c>
      <c r="D35" s="80">
        <f t="shared" ca="1" si="8"/>
        <v>5882.0445297464757</v>
      </c>
      <c r="E35" s="80">
        <f t="shared" ca="1" si="8"/>
        <v>15848.226240119895</v>
      </c>
      <c r="F35" s="80">
        <f t="shared" ca="1" si="8"/>
        <v>48739.989912412413</v>
      </c>
      <c r="G35" s="80">
        <f ca="1">MAX(Main!$J$54*IS!G9,Main!$L$54/12)</f>
        <v>416.66666666666669</v>
      </c>
      <c r="H35" s="80">
        <f ca="1">MAX(Main!$J$54*IS!H9,Main!$L$54/12)</f>
        <v>416.66666666666669</v>
      </c>
      <c r="I35" s="80">
        <f ca="1">MAX(Main!$J$54*IS!I9,Main!$L$54/12)</f>
        <v>416.66666666666669</v>
      </c>
      <c r="J35" s="80">
        <f ca="1">MAX(Main!$J$54*IS!J9,Main!$L$54/12)</f>
        <v>416.66666666666669</v>
      </c>
      <c r="K35" s="80">
        <f ca="1">MAX(Main!$J$54*IS!K9,Main!$L$54/12)</f>
        <v>416.66666666666669</v>
      </c>
      <c r="L35" s="80">
        <f ca="1">MAX(Main!$J$54*IS!L9,Main!$L$54/12)</f>
        <v>416.66666666666669</v>
      </c>
      <c r="M35" s="80">
        <f ca="1">MAX(Main!$J$54*IS!M9,Main!$L$54/12)</f>
        <v>416.66666666666669</v>
      </c>
      <c r="N35" s="80">
        <f ca="1">MAX(Main!$J$54*IS!N9,Main!$L$54/12)</f>
        <v>416.66666666666669</v>
      </c>
      <c r="O35" s="80">
        <f ca="1">MAX(Main!$J$54*IS!O9,Main!$L$54/12)</f>
        <v>416.66666666666669</v>
      </c>
      <c r="P35" s="80">
        <f ca="1">MAX(Main!$J$54*IS!P9,Main!$L$54/12)</f>
        <v>416.66666666666669</v>
      </c>
      <c r="Q35" s="80">
        <f ca="1">MAX(Main!$J$54*IS!Q9,Main!$L$54/12)</f>
        <v>416.66666666666669</v>
      </c>
      <c r="R35" s="80">
        <f ca="1">MAX(Main!$J$54*IS!R9,Main!$L$54/12)</f>
        <v>416.66666666666669</v>
      </c>
      <c r="S35" s="80">
        <f ca="1">MAX(Main!$J$54*IS!S9,Main!$L$54/12)</f>
        <v>416.66666666666669</v>
      </c>
      <c r="T35" s="80">
        <f ca="1">MAX(Main!$J$54*IS!T9,Main!$L$54/12)</f>
        <v>416.66666666666669</v>
      </c>
      <c r="U35" s="80">
        <f ca="1">MAX(Main!$J$54*IS!U9,Main!$L$54/12)</f>
        <v>416.66666666666669</v>
      </c>
      <c r="V35" s="80">
        <f ca="1">MAX(Main!$J$54*IS!V9,Main!$L$54/12)</f>
        <v>416.66666666666669</v>
      </c>
      <c r="W35" s="80">
        <f ca="1">MAX(Main!$J$54*IS!W9,Main!$L$54/12)</f>
        <v>431.04426000091416</v>
      </c>
      <c r="X35" s="80">
        <f ca="1">MAX(Main!$J$54*IS!X9,Main!$L$54/12)</f>
        <v>456.19767701113392</v>
      </c>
      <c r="Y35" s="80">
        <f ca="1">MAX(Main!$J$54*IS!Y9,Main!$L$54/12)</f>
        <v>484.43421886180084</v>
      </c>
      <c r="Z35" s="80">
        <f ca="1">MAX(Main!$J$54*IS!Z9,Main!$L$54/12)</f>
        <v>514.99416284880169</v>
      </c>
      <c r="AA35" s="80">
        <f ca="1">MAX(Main!$J$54*IS!AA9,Main!$L$54/12)</f>
        <v>547.3796290446611</v>
      </c>
      <c r="AB35" s="80">
        <f ca="1">MAX(Main!$J$54*IS!AB9,Main!$L$54/12)</f>
        <v>572.89907562176427</v>
      </c>
      <c r="AC35" s="80">
        <f ca="1">MAX(Main!$J$54*IS!AC9,Main!$L$54/12)</f>
        <v>594.53779445799228</v>
      </c>
      <c r="AD35" s="80">
        <f ca="1">MAX(Main!$J$54*IS!AD9,Main!$L$54/12)</f>
        <v>613.89104523274045</v>
      </c>
      <c r="AE35" s="80">
        <f ca="1">MAX(Main!$J$54*IS!AE9,Main!$L$54/12)</f>
        <v>810.71331607731372</v>
      </c>
      <c r="AF35" s="80">
        <f ca="1">MAX(Main!$J$54*IS!AF9,Main!$L$54/12)</f>
        <v>958.24419701404884</v>
      </c>
      <c r="AG35" s="80">
        <f ca="1">MAX(Main!$J$54*IS!AG9,Main!$L$54/12)</f>
        <v>1070.6206204882471</v>
      </c>
      <c r="AH35" s="80">
        <f ca="1">MAX(Main!$J$54*IS!AH9,Main!$L$54/12)</f>
        <v>1158.0148181475952</v>
      </c>
      <c r="AI35" s="80">
        <f ca="1">MAX(Main!$J$54*IS!AI9,Main!$L$54/12)</f>
        <v>1227.7568950735567</v>
      </c>
      <c r="AJ35" s="80">
        <f ca="1">MAX(Main!$J$54*IS!AJ9,Main!$L$54/12)</f>
        <v>1285.1276889197973</v>
      </c>
      <c r="AK35" s="80">
        <f ca="1">MAX(Main!$J$54*IS!AK9,Main!$L$54/12)</f>
        <v>1370.0751153731105</v>
      </c>
      <c r="AL35" s="80">
        <f ca="1">MAX(Main!$J$54*IS!AL9,Main!$L$54/12)</f>
        <v>1439.265216514578</v>
      </c>
      <c r="AM35" s="80">
        <f ca="1">MAX(Main!$J$54*IS!AM9,Main!$L$54/12)</f>
        <v>1497.4836940007783</v>
      </c>
      <c r="AN35" s="80">
        <f ca="1">MAX(Main!$J$54*IS!AN9,Main!$L$54/12)</f>
        <v>1592.6733775054315</v>
      </c>
      <c r="AO35" s="80">
        <f ca="1">MAX(Main!$J$54*IS!AO9,Main!$L$54/12)</f>
        <v>1678.9523650257258</v>
      </c>
      <c r="AP35" s="80">
        <f ca="1">MAX(Main!$J$54*IS!AP9,Main!$L$54/12)</f>
        <v>1759.298935979712</v>
      </c>
      <c r="AQ35" s="80">
        <f ca="1">MAX(Main!$J$54*IS!AQ9,Main!$L$54/12)</f>
        <v>2330.9948495521749</v>
      </c>
      <c r="AR35" s="80">
        <f ca="1">MAX(Main!$J$54*IS!AR9,Main!$L$54/12)</f>
        <v>2797.3976560921851</v>
      </c>
      <c r="AS35" s="80">
        <f ca="1">MAX(Main!$J$54*IS!AS9,Main!$L$54/12)</f>
        <v>3182.6617794706131</v>
      </c>
      <c r="AT35" s="80">
        <f ca="1">MAX(Main!$J$54*IS!AT9,Main!$L$54/12)</f>
        <v>3514.0162010048321</v>
      </c>
      <c r="AU35" s="80">
        <f ca="1">MAX(Main!$J$54*IS!AU9,Main!$L$54/12)</f>
        <v>3804.7825418391562</v>
      </c>
      <c r="AV35" s="80">
        <f ca="1">MAX(Main!$J$54*IS!AV9,Main!$L$54/12)</f>
        <v>4065.0045629519664</v>
      </c>
      <c r="AW35" s="80">
        <f ca="1">MAX(Main!$J$54*IS!AW9,Main!$L$54/12)</f>
        <v>4302.5440777069452</v>
      </c>
      <c r="AX35" s="80">
        <f ca="1">MAX(Main!$J$54*IS!AX9,Main!$L$54/12)</f>
        <v>4524.2654056728816</v>
      </c>
      <c r="AY35" s="80">
        <f ca="1">MAX(Main!$J$54*IS!AY9,Main!$L$54/12)</f>
        <v>4734.7994792192067</v>
      </c>
      <c r="AZ35" s="80">
        <f ca="1">MAX(Main!$J$54*IS!AZ9,Main!$L$54/12)</f>
        <v>4946.1538111504724</v>
      </c>
      <c r="BA35" s="80">
        <f ca="1">MAX(Main!$J$54*IS!BA9,Main!$L$54/12)</f>
        <v>5160.0939342394795</v>
      </c>
      <c r="BB35" s="80">
        <f ca="1">MAX(Main!$J$54*IS!BB9,Main!$L$54/12)</f>
        <v>5377.2756135125037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15">
      <c r="A36" s="95" t="s">
        <v>120</v>
      </c>
      <c r="C36" s="82">
        <f t="shared" si="8"/>
        <v>0</v>
      </c>
      <c r="D36" s="80">
        <f t="shared" si="8"/>
        <v>0</v>
      </c>
      <c r="E36" s="80">
        <f t="shared" si="8"/>
        <v>0</v>
      </c>
      <c r="F36" s="80">
        <f t="shared" si="8"/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  <c r="O36" s="295">
        <v>0</v>
      </c>
      <c r="P36" s="295">
        <v>0</v>
      </c>
      <c r="Q36" s="295">
        <v>0</v>
      </c>
      <c r="R36" s="295">
        <v>0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5">
        <v>0</v>
      </c>
      <c r="Y36" s="295">
        <v>0</v>
      </c>
      <c r="Z36" s="295">
        <v>0</v>
      </c>
      <c r="AA36" s="295">
        <v>0</v>
      </c>
      <c r="AB36" s="295">
        <v>0</v>
      </c>
      <c r="AC36" s="295">
        <v>0</v>
      </c>
      <c r="AD36" s="295">
        <v>0</v>
      </c>
      <c r="AE36" s="295">
        <v>0</v>
      </c>
      <c r="AF36" s="295">
        <v>0</v>
      </c>
      <c r="AG36" s="295">
        <v>0</v>
      </c>
      <c r="AH36" s="295">
        <v>0</v>
      </c>
      <c r="AI36" s="295">
        <v>0</v>
      </c>
      <c r="AJ36" s="295">
        <v>0</v>
      </c>
      <c r="AK36" s="295">
        <v>0</v>
      </c>
      <c r="AL36" s="295">
        <v>0</v>
      </c>
      <c r="AM36" s="295">
        <v>0</v>
      </c>
      <c r="AN36" s="295">
        <v>0</v>
      </c>
      <c r="AO36" s="295">
        <v>0</v>
      </c>
      <c r="AP36" s="295">
        <v>0</v>
      </c>
      <c r="AQ36" s="295">
        <v>0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5">
        <v>0</v>
      </c>
      <c r="AX36" s="295">
        <v>0</v>
      </c>
      <c r="AY36" s="295">
        <v>0</v>
      </c>
      <c r="AZ36" s="295">
        <v>0</v>
      </c>
      <c r="BA36" s="295">
        <v>0</v>
      </c>
      <c r="BB36" s="295">
        <v>0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s="284" customFormat="1" x14ac:dyDescent="0.15">
      <c r="A37" s="279" t="s">
        <v>121</v>
      </c>
      <c r="B37" s="280"/>
      <c r="C37" s="281">
        <f t="shared" ca="1" si="8"/>
        <v>427245.31250000012</v>
      </c>
      <c r="D37" s="282">
        <f t="shared" ca="1" si="8"/>
        <v>2014877.1076547466</v>
      </c>
      <c r="E37" s="282">
        <f t="shared" ca="1" si="8"/>
        <v>3410054.5117088701</v>
      </c>
      <c r="F37" s="282">
        <f t="shared" ca="1" si="8"/>
        <v>3718722.6099124127</v>
      </c>
      <c r="G37" s="81">
        <f ca="1">SUM(G29:G36)</f>
        <v>28972.512500000001</v>
      </c>
      <c r="H37" s="81">
        <f t="shared" ref="H37:BB37" ca="1" si="11">SUM(H29:H36)</f>
        <v>28972.512500000001</v>
      </c>
      <c r="I37" s="81">
        <f t="shared" ca="1" si="11"/>
        <v>28972.512500000001</v>
      </c>
      <c r="J37" s="81">
        <f t="shared" ca="1" si="11"/>
        <v>28972.512500000001</v>
      </c>
      <c r="K37" s="81">
        <f t="shared" ca="1" si="11"/>
        <v>28972.512500000001</v>
      </c>
      <c r="L37" s="81">
        <f t="shared" ca="1" si="11"/>
        <v>28972.512500000001</v>
      </c>
      <c r="M37" s="81">
        <f t="shared" ca="1" si="11"/>
        <v>42235.039583333339</v>
      </c>
      <c r="N37" s="81">
        <f t="shared" ca="1" si="11"/>
        <v>42235.039583333339</v>
      </c>
      <c r="O37" s="81">
        <f t="shared" ca="1" si="11"/>
        <v>42235.039583333339</v>
      </c>
      <c r="P37" s="81">
        <f t="shared" ca="1" si="11"/>
        <v>42235.039583333339</v>
      </c>
      <c r="Q37" s="81">
        <f t="shared" ca="1" si="11"/>
        <v>42235.039583333339</v>
      </c>
      <c r="R37" s="81">
        <f t="shared" ca="1" si="11"/>
        <v>42235.039583333339</v>
      </c>
      <c r="S37" s="81">
        <f t="shared" ca="1" si="11"/>
        <v>163576.71083333332</v>
      </c>
      <c r="T37" s="81">
        <f t="shared" ca="1" si="11"/>
        <v>163576.71083333332</v>
      </c>
      <c r="U37" s="81">
        <f t="shared" ca="1" si="11"/>
        <v>163576.71083333332</v>
      </c>
      <c r="V37" s="81">
        <f t="shared" ca="1" si="11"/>
        <v>165482.48927083332</v>
      </c>
      <c r="W37" s="81">
        <f t="shared" ca="1" si="11"/>
        <v>165496.86686416759</v>
      </c>
      <c r="X37" s="81">
        <f t="shared" ca="1" si="11"/>
        <v>165522.0202811778</v>
      </c>
      <c r="Y37" s="81">
        <f t="shared" ca="1" si="11"/>
        <v>169404.20088552847</v>
      </c>
      <c r="Z37" s="81">
        <f t="shared" ca="1" si="11"/>
        <v>169434.76082951546</v>
      </c>
      <c r="AA37" s="81">
        <f t="shared" ca="1" si="11"/>
        <v>169467.14629571131</v>
      </c>
      <c r="AB37" s="81">
        <f t="shared" ca="1" si="11"/>
        <v>173092.28667978843</v>
      </c>
      <c r="AC37" s="81">
        <f t="shared" ca="1" si="11"/>
        <v>173113.92539862465</v>
      </c>
      <c r="AD37" s="81">
        <f t="shared" ca="1" si="11"/>
        <v>173133.27864939941</v>
      </c>
      <c r="AE37" s="81">
        <f t="shared" ca="1" si="11"/>
        <v>278802.18715982727</v>
      </c>
      <c r="AF37" s="81">
        <f t="shared" ca="1" si="11"/>
        <v>278949.71804076398</v>
      </c>
      <c r="AG37" s="81">
        <f t="shared" ca="1" si="11"/>
        <v>279062.09446423821</v>
      </c>
      <c r="AH37" s="81">
        <f t="shared" ca="1" si="11"/>
        <v>283045.62992752256</v>
      </c>
      <c r="AI37" s="81">
        <f t="shared" ca="1" si="11"/>
        <v>283115.37200444855</v>
      </c>
      <c r="AJ37" s="81">
        <f t="shared" ca="1" si="11"/>
        <v>283172.74279829476</v>
      </c>
      <c r="AK37" s="81">
        <f t="shared" ca="1" si="11"/>
        <v>285183.50758412312</v>
      </c>
      <c r="AL37" s="81">
        <f t="shared" ca="1" si="11"/>
        <v>285252.69768526457</v>
      </c>
      <c r="AM37" s="81">
        <f t="shared" ca="1" si="11"/>
        <v>285310.91616275074</v>
      </c>
      <c r="AN37" s="81">
        <f t="shared" ca="1" si="11"/>
        <v>289302.24711188045</v>
      </c>
      <c r="AO37" s="81">
        <f t="shared" ca="1" si="11"/>
        <v>289388.52609940071</v>
      </c>
      <c r="AP37" s="81">
        <f t="shared" ca="1" si="11"/>
        <v>289468.87267035473</v>
      </c>
      <c r="AQ37" s="81">
        <f t="shared" ca="1" si="11"/>
        <v>302984.26425267715</v>
      </c>
      <c r="AR37" s="81">
        <f t="shared" ca="1" si="11"/>
        <v>303450.66705921717</v>
      </c>
      <c r="AS37" s="81">
        <f t="shared" ca="1" si="11"/>
        <v>305829.52128415811</v>
      </c>
      <c r="AT37" s="81">
        <f t="shared" ca="1" si="11"/>
        <v>307874.07456194237</v>
      </c>
      <c r="AU37" s="81">
        <f t="shared" ca="1" si="11"/>
        <v>308164.84090277669</v>
      </c>
      <c r="AV37" s="81">
        <f t="shared" ca="1" si="11"/>
        <v>310418.65302545199</v>
      </c>
      <c r="AW37" s="81">
        <f t="shared" ca="1" si="11"/>
        <v>310656.19254020695</v>
      </c>
      <c r="AX37" s="81">
        <f t="shared" ca="1" si="11"/>
        <v>310877.91386817291</v>
      </c>
      <c r="AY37" s="81">
        <f t="shared" ca="1" si="11"/>
        <v>312801.64679796918</v>
      </c>
      <c r="AZ37" s="81">
        <f t="shared" ca="1" si="11"/>
        <v>315006.59123146295</v>
      </c>
      <c r="BA37" s="81">
        <f t="shared" ca="1" si="11"/>
        <v>315220.53135455196</v>
      </c>
      <c r="BB37" s="81">
        <f t="shared" ca="1" si="11"/>
        <v>315437.71303382498</v>
      </c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</row>
    <row r="38" spans="1:71" s="75" customFormat="1" x14ac:dyDescent="0.15">
      <c r="A38" s="75" t="s">
        <v>55</v>
      </c>
      <c r="C38" s="42">
        <f t="shared" ca="1" si="8"/>
        <v>843939.06250000035</v>
      </c>
      <c r="D38" s="81">
        <f t="shared" ca="1" si="8"/>
        <v>3392800.4201547457</v>
      </c>
      <c r="E38" s="81">
        <f t="shared" ca="1" si="8"/>
        <v>5825876.1085838703</v>
      </c>
      <c r="F38" s="81">
        <f t="shared" ca="1" si="8"/>
        <v>7053420.2483499125</v>
      </c>
      <c r="G38" s="81">
        <f ca="1">+G23+G27+G37</f>
        <v>57335.429166666669</v>
      </c>
      <c r="H38" s="81">
        <f t="shared" ref="H38:BB38" ca="1" si="12">+H23+H27+H37</f>
        <v>57335.429166666669</v>
      </c>
      <c r="I38" s="81">
        <f t="shared" ca="1" si="12"/>
        <v>57335.429166666669</v>
      </c>
      <c r="J38" s="81">
        <f t="shared" ca="1" si="12"/>
        <v>57335.429166666669</v>
      </c>
      <c r="K38" s="81">
        <f t="shared" ca="1" si="12"/>
        <v>57335.429166666669</v>
      </c>
      <c r="L38" s="81">
        <f t="shared" ca="1" si="12"/>
        <v>57335.429166666669</v>
      </c>
      <c r="M38" s="81">
        <f t="shared" ca="1" si="12"/>
        <v>83321.081250000017</v>
      </c>
      <c r="N38" s="81">
        <f t="shared" ca="1" si="12"/>
        <v>83321.081250000017</v>
      </c>
      <c r="O38" s="81">
        <f t="shared" ca="1" si="12"/>
        <v>83321.081250000017</v>
      </c>
      <c r="P38" s="81">
        <f t="shared" ca="1" si="12"/>
        <v>83321.081250000017</v>
      </c>
      <c r="Q38" s="81">
        <f t="shared" ca="1" si="12"/>
        <v>83321.081250000017</v>
      </c>
      <c r="R38" s="81">
        <f t="shared" ca="1" si="12"/>
        <v>83321.081250000017</v>
      </c>
      <c r="S38" s="81">
        <f t="shared" ca="1" si="12"/>
        <v>250978.63791666666</v>
      </c>
      <c r="T38" s="81">
        <f t="shared" ca="1" si="12"/>
        <v>250978.63791666666</v>
      </c>
      <c r="U38" s="81">
        <f t="shared" ca="1" si="12"/>
        <v>250978.63791666666</v>
      </c>
      <c r="V38" s="81">
        <f t="shared" ca="1" si="12"/>
        <v>266243.69760416669</v>
      </c>
      <c r="W38" s="81">
        <f t="shared" ca="1" si="12"/>
        <v>266258.07519750093</v>
      </c>
      <c r="X38" s="81">
        <f t="shared" ca="1" si="12"/>
        <v>266283.22861451114</v>
      </c>
      <c r="Y38" s="81">
        <f t="shared" ca="1" si="12"/>
        <v>298296.87796886184</v>
      </c>
      <c r="Z38" s="81">
        <f t="shared" ca="1" si="12"/>
        <v>298327.43791284878</v>
      </c>
      <c r="AA38" s="81">
        <f t="shared" ca="1" si="12"/>
        <v>298359.82337904465</v>
      </c>
      <c r="AB38" s="81">
        <f t="shared" ca="1" si="12"/>
        <v>315344.24501312175</v>
      </c>
      <c r="AC38" s="81">
        <f t="shared" ca="1" si="12"/>
        <v>315365.88373195799</v>
      </c>
      <c r="AD38" s="81">
        <f t="shared" ca="1" si="12"/>
        <v>315385.23698273278</v>
      </c>
      <c r="AE38" s="81">
        <f t="shared" ca="1" si="12"/>
        <v>443568.98872232728</v>
      </c>
      <c r="AF38" s="81">
        <f t="shared" ca="1" si="12"/>
        <v>443716.51960326399</v>
      </c>
      <c r="AG38" s="81">
        <f t="shared" ca="1" si="12"/>
        <v>443828.89602673822</v>
      </c>
      <c r="AH38" s="81">
        <f t="shared" ca="1" si="12"/>
        <v>477350.47367752256</v>
      </c>
      <c r="AI38" s="81">
        <f t="shared" ca="1" si="12"/>
        <v>477420.21575444855</v>
      </c>
      <c r="AJ38" s="81">
        <f t="shared" ca="1" si="12"/>
        <v>477477.58654829476</v>
      </c>
      <c r="AK38" s="81">
        <f t="shared" ca="1" si="12"/>
        <v>493515.5966466231</v>
      </c>
      <c r="AL38" s="81">
        <f t="shared" ca="1" si="12"/>
        <v>493584.78674776456</v>
      </c>
      <c r="AM38" s="81">
        <f t="shared" ca="1" si="12"/>
        <v>493643.00522525073</v>
      </c>
      <c r="AN38" s="81">
        <f t="shared" ca="1" si="12"/>
        <v>527172.37836188043</v>
      </c>
      <c r="AO38" s="81">
        <f t="shared" ca="1" si="12"/>
        <v>527258.65734940069</v>
      </c>
      <c r="AP38" s="81">
        <f t="shared" ca="1" si="12"/>
        <v>527339.00392035476</v>
      </c>
      <c r="AQ38" s="81">
        <f t="shared" ca="1" si="12"/>
        <v>553731.83959121886</v>
      </c>
      <c r="AR38" s="81">
        <f t="shared" ca="1" si="12"/>
        <v>554198.24239775888</v>
      </c>
      <c r="AS38" s="81">
        <f t="shared" ca="1" si="12"/>
        <v>572863.43334144983</v>
      </c>
      <c r="AT38" s="81">
        <f t="shared" ca="1" si="12"/>
        <v>574907.98661923409</v>
      </c>
      <c r="AU38" s="81">
        <f t="shared" ca="1" si="12"/>
        <v>575198.75296006841</v>
      </c>
      <c r="AV38" s="81">
        <f t="shared" ca="1" si="12"/>
        <v>593738.90180149372</v>
      </c>
      <c r="AW38" s="81">
        <f t="shared" ca="1" si="12"/>
        <v>593976.44131624862</v>
      </c>
      <c r="AX38" s="81">
        <f t="shared" ca="1" si="12"/>
        <v>594198.16264421458</v>
      </c>
      <c r="AY38" s="81">
        <f t="shared" ca="1" si="12"/>
        <v>596121.89557401091</v>
      </c>
      <c r="AZ38" s="81">
        <f t="shared" ca="1" si="12"/>
        <v>614613.17672625463</v>
      </c>
      <c r="BA38" s="81">
        <f t="shared" ca="1" si="12"/>
        <v>614827.11684934364</v>
      </c>
      <c r="BB38" s="81">
        <f t="shared" ca="1" si="12"/>
        <v>615044.29852861667</v>
      </c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s="75" customFormat="1" x14ac:dyDescent="0.15">
      <c r="A39" s="75" t="s">
        <v>47</v>
      </c>
      <c r="C39" s="42">
        <f t="shared" ref="C39:F39" ca="1" si="13">SUMIFS($G39:$BB39,$G$2:$BB$2,C$3)</f>
        <v>-810106.07753936737</v>
      </c>
      <c r="D39" s="81">
        <f t="shared" ca="1" si="13"/>
        <v>-2455577.3675402552</v>
      </c>
      <c r="E39" s="81">
        <f t="shared" ca="1" si="13"/>
        <v>-3063713.1506034886</v>
      </c>
      <c r="F39" s="81">
        <f t="shared" ca="1" si="13"/>
        <v>1690444.4940084084</v>
      </c>
      <c r="G39" s="81">
        <f ca="1">+G17-G38</f>
        <v>-60361.549166666671</v>
      </c>
      <c r="H39" s="81">
        <f t="shared" ref="H39:BB39" ca="1" si="14">+H17-H38</f>
        <v>-59850.554750783842</v>
      </c>
      <c r="I39" s="81">
        <f t="shared" ca="1" si="14"/>
        <v>-59586.281324610965</v>
      </c>
      <c r="J39" s="81">
        <f t="shared" ca="1" si="14"/>
        <v>-59116.608632839918</v>
      </c>
      <c r="K39" s="81">
        <f t="shared" ca="1" si="14"/>
        <v>-58865.773822991629</v>
      </c>
      <c r="L39" s="81">
        <f t="shared" ca="1" si="14"/>
        <v>-58723.816238296706</v>
      </c>
      <c r="M39" s="81">
        <f t="shared" ca="1" si="14"/>
        <v>-81700.037116764797</v>
      </c>
      <c r="N39" s="81">
        <f t="shared" ca="1" si="14"/>
        <v>-78535.026483374779</v>
      </c>
      <c r="O39" s="81">
        <f t="shared" ca="1" si="14"/>
        <v>-75276.823831930349</v>
      </c>
      <c r="P39" s="81">
        <f t="shared" ca="1" si="14"/>
        <v>-73579.473816523823</v>
      </c>
      <c r="Q39" s="81">
        <f t="shared" ca="1" si="14"/>
        <v>-72581.883287397446</v>
      </c>
      <c r="R39" s="81">
        <f t="shared" ca="1" si="14"/>
        <v>-71928.249067186538</v>
      </c>
      <c r="S39" s="81">
        <f t="shared" ca="1" si="14"/>
        <v>-216934.86984198084</v>
      </c>
      <c r="T39" s="81">
        <f t="shared" ca="1" si="14"/>
        <v>-200046.63733978043</v>
      </c>
      <c r="U39" s="81">
        <f t="shared" ca="1" si="14"/>
        <v>-186929.80383005965</v>
      </c>
      <c r="V39" s="81">
        <f t="shared" ca="1" si="14"/>
        <v>-193132.53365193488</v>
      </c>
      <c r="W39" s="81">
        <f t="shared" ca="1" si="14"/>
        <v>-186635.48875732359</v>
      </c>
      <c r="X39" s="81">
        <f t="shared" ca="1" si="14"/>
        <v>-181780.87927435117</v>
      </c>
      <c r="Y39" s="81">
        <f t="shared" ca="1" si="14"/>
        <v>-208316.63950967247</v>
      </c>
      <c r="Z39" s="81">
        <f t="shared" ca="1" si="14"/>
        <v>-212431.99735804985</v>
      </c>
      <c r="AA39" s="81">
        <f t="shared" ca="1" si="14"/>
        <v>-206394.96042769466</v>
      </c>
      <c r="AB39" s="81">
        <f t="shared" ca="1" si="14"/>
        <v>-224888.28525836629</v>
      </c>
      <c r="AC39" s="81">
        <f t="shared" ca="1" si="14"/>
        <v>-220849.53657956101</v>
      </c>
      <c r="AD39" s="81">
        <f t="shared" ca="1" si="14"/>
        <v>-217235.73571147994</v>
      </c>
      <c r="AE39" s="81">
        <f t="shared" ca="1" si="14"/>
        <v>-308909.28824171028</v>
      </c>
      <c r="AF39" s="81">
        <f t="shared" ca="1" si="14"/>
        <v>-281445.75963368441</v>
      </c>
      <c r="AG39" s="81">
        <f t="shared" ca="1" si="14"/>
        <v>-260518.39995353814</v>
      </c>
      <c r="AH39" s="81">
        <f t="shared" ca="1" si="14"/>
        <v>-277670.11445835454</v>
      </c>
      <c r="AI39" s="81">
        <f t="shared" ca="1" si="14"/>
        <v>-264669.68072443281</v>
      </c>
      <c r="AJ39" s="81">
        <f t="shared" ca="1" si="14"/>
        <v>-253969.43716708274</v>
      </c>
      <c r="AK39" s="81">
        <f t="shared" ca="1" si="14"/>
        <v>-254091.40655670897</v>
      </c>
      <c r="AL39" s="81">
        <f t="shared" ca="1" si="14"/>
        <v>-241190.07173762919</v>
      </c>
      <c r="AM39" s="81">
        <f t="shared" ca="1" si="14"/>
        <v>-230328.70811019966</v>
      </c>
      <c r="AN39" s="81">
        <f t="shared" ca="1" si="14"/>
        <v>-246023.14479032962</v>
      </c>
      <c r="AO39" s="81">
        <f t="shared" ca="1" si="14"/>
        <v>-229939.35510696442</v>
      </c>
      <c r="AP39" s="81">
        <f t="shared" ca="1" si="14"/>
        <v>-214957.78412285412</v>
      </c>
      <c r="AQ39" s="81">
        <f t="shared" ca="1" si="14"/>
        <v>-141661.95282624959</v>
      </c>
      <c r="AR39" s="81">
        <f t="shared" ca="1" si="14"/>
        <v>-54847.386576406308</v>
      </c>
      <c r="AS39" s="81">
        <f t="shared" ca="1" si="14"/>
        <v>-1395.3470359024359</v>
      </c>
      <c r="AT39" s="81">
        <f t="shared" ca="1" si="14"/>
        <v>51663.74695001496</v>
      </c>
      <c r="AU39" s="81">
        <f t="shared" ca="1" si="14"/>
        <v>105832.79256093374</v>
      </c>
      <c r="AV39" s="81">
        <f t="shared" ca="1" si="14"/>
        <v>136045.81113748008</v>
      </c>
      <c r="AW39" s="81">
        <f t="shared" ca="1" si="14"/>
        <v>180324.147897791</v>
      </c>
      <c r="AX39" s="81">
        <f t="shared" ca="1" si="14"/>
        <v>221664.03067297942</v>
      </c>
      <c r="AY39" s="81">
        <f t="shared" ca="1" si="14"/>
        <v>252273.1757010509</v>
      </c>
      <c r="AZ39" s="81">
        <f t="shared" ca="1" si="14"/>
        <v>273411.23514625255</v>
      </c>
      <c r="BA39" s="81">
        <f t="shared" ca="1" si="14"/>
        <v>313313.1997917589</v>
      </c>
      <c r="BB39" s="81">
        <f t="shared" ca="1" si="14"/>
        <v>353821.04058870522</v>
      </c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</row>
    <row r="40" spans="1:71" s="74" customFormat="1" x14ac:dyDescent="0.15">
      <c r="A40" s="70"/>
      <c r="B40" s="70"/>
      <c r="C40" s="42"/>
      <c r="D40" s="43"/>
      <c r="E40" s="43"/>
      <c r="F40" s="43"/>
      <c r="G40" s="14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</row>
    <row r="41" spans="1:71" s="204" customFormat="1" ht="16" x14ac:dyDescent="0.2">
      <c r="A41" s="204" t="s">
        <v>220</v>
      </c>
      <c r="C41" s="211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</row>
    <row r="42" spans="1:71" x14ac:dyDescent="0.15">
      <c r="A42" s="47" t="s">
        <v>45</v>
      </c>
      <c r="C42" s="82">
        <f t="shared" ref="C42:F46" si="15">SUMIFS($G42:$BB42,$G$2:$BB$2,C$3)</f>
        <v>30000</v>
      </c>
      <c r="D42" s="80">
        <f t="shared" si="15"/>
        <v>30000</v>
      </c>
      <c r="E42" s="80">
        <f t="shared" si="15"/>
        <v>30000</v>
      </c>
      <c r="F42" s="80">
        <f t="shared" si="15"/>
        <v>30000</v>
      </c>
      <c r="G42" s="77">
        <f>BS!H14*Main!$D$88/12</f>
        <v>2500</v>
      </c>
      <c r="H42" s="80">
        <f>BS!I14*Main!$D$88/12</f>
        <v>2500</v>
      </c>
      <c r="I42" s="80">
        <f>BS!J14*Main!$D$88/12</f>
        <v>2500</v>
      </c>
      <c r="J42" s="80">
        <f>BS!K14*Main!$D$88/12</f>
        <v>2500</v>
      </c>
      <c r="K42" s="80">
        <f>BS!L14*Main!$D$88/12</f>
        <v>2500</v>
      </c>
      <c r="L42" s="80">
        <f>BS!M14*Main!$D$88/12</f>
        <v>2500</v>
      </c>
      <c r="M42" s="80">
        <f>BS!N14*Main!$D$88/12</f>
        <v>2500</v>
      </c>
      <c r="N42" s="80">
        <f>BS!O14*Main!$D$88/12</f>
        <v>2500</v>
      </c>
      <c r="O42" s="80">
        <f>BS!P14*Main!$D$88/12</f>
        <v>2500</v>
      </c>
      <c r="P42" s="80">
        <f>BS!Q14*Main!$D$88/12</f>
        <v>2500</v>
      </c>
      <c r="Q42" s="80">
        <f>BS!R14*Main!$D$88/12</f>
        <v>2500</v>
      </c>
      <c r="R42" s="80">
        <f>BS!S14*Main!$D$88/12</f>
        <v>2500</v>
      </c>
      <c r="S42" s="80">
        <f>BS!T14*Main!$D$88/12</f>
        <v>2500</v>
      </c>
      <c r="T42" s="80">
        <f>BS!U14*Main!$D$88/12</f>
        <v>2500</v>
      </c>
      <c r="U42" s="80">
        <f>BS!V14*Main!$D$88/12</f>
        <v>2500</v>
      </c>
      <c r="V42" s="80">
        <f>BS!W14*Main!$D$88/12</f>
        <v>2500</v>
      </c>
      <c r="W42" s="80">
        <f>BS!X14*Main!$D$88/12</f>
        <v>2500</v>
      </c>
      <c r="X42" s="80">
        <f>BS!Y14*Main!$D$88/12</f>
        <v>2500</v>
      </c>
      <c r="Y42" s="80">
        <f>BS!Z14*Main!$D$88/12</f>
        <v>2500</v>
      </c>
      <c r="Z42" s="80">
        <f>BS!AA14*Main!$D$88/12</f>
        <v>2500</v>
      </c>
      <c r="AA42" s="80">
        <f>BS!AB14*Main!$D$88/12</f>
        <v>2500</v>
      </c>
      <c r="AB42" s="80">
        <f>BS!AC14*Main!$D$88/12</f>
        <v>2500</v>
      </c>
      <c r="AC42" s="80">
        <f>BS!AD14*Main!$D$88/12</f>
        <v>2500</v>
      </c>
      <c r="AD42" s="80">
        <f>BS!AE14*Main!$D$88/12</f>
        <v>2500</v>
      </c>
      <c r="AE42" s="80">
        <f>BS!AF14*Main!$D$88/12</f>
        <v>2500</v>
      </c>
      <c r="AF42" s="80">
        <f>BS!AG14*Main!$D$88/12</f>
        <v>2500</v>
      </c>
      <c r="AG42" s="80">
        <f>BS!AH14*Main!$D$88/12</f>
        <v>2500</v>
      </c>
      <c r="AH42" s="80">
        <f>BS!AI14*Main!$D$88/12</f>
        <v>2500</v>
      </c>
      <c r="AI42" s="80">
        <f>BS!AJ14*Main!$D$88/12</f>
        <v>2500</v>
      </c>
      <c r="AJ42" s="80">
        <f>BS!AK14*Main!$D$88/12</f>
        <v>2500</v>
      </c>
      <c r="AK42" s="80">
        <f>BS!AL14*Main!$D$88/12</f>
        <v>2500</v>
      </c>
      <c r="AL42" s="80">
        <f>BS!AM14*Main!$D$88/12</f>
        <v>2500</v>
      </c>
      <c r="AM42" s="80">
        <f>BS!AN14*Main!$D$88/12</f>
        <v>2500</v>
      </c>
      <c r="AN42" s="80">
        <f>BS!AO14*Main!$D$88/12</f>
        <v>2500</v>
      </c>
      <c r="AO42" s="80">
        <f>BS!AP14*Main!$D$88/12</f>
        <v>2500</v>
      </c>
      <c r="AP42" s="80">
        <f>BS!AQ14*Main!$D$88/12</f>
        <v>2500</v>
      </c>
      <c r="AQ42" s="80">
        <f>BS!AR14*Main!$D$88/12</f>
        <v>2500</v>
      </c>
      <c r="AR42" s="80">
        <f>BS!AS14*Main!$D$88/12</f>
        <v>2500</v>
      </c>
      <c r="AS42" s="80">
        <f>BS!AT14*Main!$D$88/12</f>
        <v>2500</v>
      </c>
      <c r="AT42" s="80">
        <f>BS!AU14*Main!$D$88/12</f>
        <v>2500</v>
      </c>
      <c r="AU42" s="80">
        <f>BS!AV14*Main!$D$88/12</f>
        <v>2500</v>
      </c>
      <c r="AV42" s="80">
        <f>BS!AW14*Main!$D$88/12</f>
        <v>2500</v>
      </c>
      <c r="AW42" s="80">
        <f>BS!AX14*Main!$D$88/12</f>
        <v>2500</v>
      </c>
      <c r="AX42" s="80">
        <f>BS!AY14*Main!$D$88/12</f>
        <v>2500</v>
      </c>
      <c r="AY42" s="80">
        <f>BS!AZ14*Main!$D$88/12</f>
        <v>2500</v>
      </c>
      <c r="AZ42" s="80">
        <f>BS!BA14*Main!$D$88/12</f>
        <v>2500</v>
      </c>
      <c r="BA42" s="80">
        <f>BS!BB14*Main!$D$88/12</f>
        <v>2500</v>
      </c>
      <c r="BB42" s="80">
        <f>BS!BC14*Main!$D$88/12</f>
        <v>2500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15">
      <c r="A43" s="47" t="s">
        <v>64</v>
      </c>
      <c r="C43" s="82">
        <f t="shared" ca="1" si="15"/>
        <v>-294037.12713877863</v>
      </c>
      <c r="D43" s="80">
        <f t="shared" ca="1" si="15"/>
        <v>-869952.07863908925</v>
      </c>
      <c r="E43" s="80">
        <f t="shared" ca="1" si="15"/>
        <v>-1082799.6027112212</v>
      </c>
      <c r="F43" s="80">
        <f t="shared" ca="1" si="15"/>
        <v>581155.57290294289</v>
      </c>
      <c r="G43" s="77">
        <f ca="1">(G39-G42-G44-G45)*Main!$D$89</f>
        <v>-22001.542208333332</v>
      </c>
      <c r="H43" s="80">
        <f ca="1">(H39-H42-H44-H45)*Main!$D$89</f>
        <v>-21822.694162774344</v>
      </c>
      <c r="I43" s="80">
        <f ca="1">(I39-I42-I44-I45)*Main!$D$89</f>
        <v>-21730.198463613837</v>
      </c>
      <c r="J43" s="80">
        <f ca="1">(J39-J42-J44-J45)*Main!$D$89</f>
        <v>-21565.81302149397</v>
      </c>
      <c r="K43" s="80">
        <f ca="1">(K39-K42-K44-K45)*Main!$D$89</f>
        <v>-21478.020838047069</v>
      </c>
      <c r="L43" s="80">
        <f ca="1">(L39-L42-L44-L45)*Main!$D$89</f>
        <v>-21428.335683403846</v>
      </c>
      <c r="M43" s="80">
        <f ca="1">(M39-M42-M44-M45)*Main!$D$89</f>
        <v>-29470.012990867675</v>
      </c>
      <c r="N43" s="80">
        <f ca="1">(N39-N42-N44-N45)*Main!$D$89</f>
        <v>-28362.25926918117</v>
      </c>
      <c r="O43" s="80">
        <f ca="1">(O39-O42-O44-O45)*Main!$D$89</f>
        <v>-27221.888341175621</v>
      </c>
      <c r="P43" s="80">
        <f ca="1">(P39-P42-P44-P45)*Main!$D$89</f>
        <v>-26627.815835783338</v>
      </c>
      <c r="Q43" s="80">
        <f ca="1">(Q39-Q42-Q44-Q45)*Main!$D$89</f>
        <v>-26278.659150589105</v>
      </c>
      <c r="R43" s="80">
        <f ca="1">(R39-R42-R44-R45)*Main!$D$89</f>
        <v>-26049.887173515286</v>
      </c>
      <c r="S43" s="80">
        <f ca="1">(S39-S42-S44-S45)*Main!$D$89</f>
        <v>-76802.204444693285</v>
      </c>
      <c r="T43" s="80">
        <f ca="1">(T39-T42-T44-T45)*Main!$D$89</f>
        <v>-70891.323068923142</v>
      </c>
      <c r="U43" s="80">
        <f ca="1">(U39-U42-U44-U45)*Main!$D$89</f>
        <v>-66300.431340520881</v>
      </c>
      <c r="V43" s="80">
        <f ca="1">(V39-V42-V44-V45)*Main!$D$89</f>
        <v>-68471.386778177199</v>
      </c>
      <c r="W43" s="80">
        <f ca="1">(W39-W42-W44-W45)*Main!$D$89</f>
        <v>-66197.421065063259</v>
      </c>
      <c r="X43" s="80">
        <f ca="1">(X39-X42-X44-X45)*Main!$D$89</f>
        <v>-64498.307746022903</v>
      </c>
      <c r="Y43" s="80">
        <f ca="1">(Y39-Y42-Y44-Y45)*Main!$D$89</f>
        <v>-73785.823828385357</v>
      </c>
      <c r="Z43" s="80">
        <f ca="1">(Z39-Z42-Z44-Z45)*Main!$D$89</f>
        <v>-75226.199075317447</v>
      </c>
      <c r="AA43" s="80">
        <f ca="1">(AA39-AA42-AA44-AA45)*Main!$D$89</f>
        <v>-73113.236149693126</v>
      </c>
      <c r="AB43" s="80">
        <f ca="1">(AB39-AB42-AB44-AB45)*Main!$D$89</f>
        <v>-79585.899840428203</v>
      </c>
      <c r="AC43" s="80">
        <f ca="1">(AC39-AC42-AC44-AC45)*Main!$D$89</f>
        <v>-78172.337802846348</v>
      </c>
      <c r="AD43" s="80">
        <f ca="1">(AD39-AD42-AD44-AD45)*Main!$D$89</f>
        <v>-76907.507499017971</v>
      </c>
      <c r="AE43" s="80">
        <f ca="1">(AE39-AE42-AE44-AE45)*Main!$D$89</f>
        <v>-108993.25088459859</v>
      </c>
      <c r="AF43" s="80">
        <f ca="1">(AF39-AF42-AF44-AF45)*Main!$D$89</f>
        <v>-99381.015871789539</v>
      </c>
      <c r="AG43" s="80">
        <f ca="1">(AG39-AG42-AG44-AG45)*Main!$D$89</f>
        <v>-92056.439983738339</v>
      </c>
      <c r="AH43" s="80">
        <f ca="1">(AH39-AH42-AH44-AH45)*Main!$D$89</f>
        <v>-98059.540060424086</v>
      </c>
      <c r="AI43" s="80">
        <f ca="1">(AI39-AI42-AI44-AI45)*Main!$D$89</f>
        <v>-93509.388253551471</v>
      </c>
      <c r="AJ43" s="80">
        <f ca="1">(AJ39-AJ42-AJ44-AJ45)*Main!$D$89</f>
        <v>-89764.30300847895</v>
      </c>
      <c r="AK43" s="80">
        <f ca="1">(AK39-AK42-AK44-AK45)*Main!$D$89</f>
        <v>-89806.99229484814</v>
      </c>
      <c r="AL43" s="80">
        <f ca="1">(AL39-AL42-AL44-AL45)*Main!$D$89</f>
        <v>-85291.525108170215</v>
      </c>
      <c r="AM43" s="80">
        <f ca="1">(AM39-AM42-AM44-AM45)*Main!$D$89</f>
        <v>-81490.047838569881</v>
      </c>
      <c r="AN43" s="80">
        <f ca="1">(AN39-AN42-AN44-AN45)*Main!$D$89</f>
        <v>-86983.100676615359</v>
      </c>
      <c r="AO43" s="80">
        <f ca="1">(AO39-AO42-AO44-AO45)*Main!$D$89</f>
        <v>-81353.77428743754</v>
      </c>
      <c r="AP43" s="80">
        <f ca="1">(AP39-AP42-AP44-AP45)*Main!$D$89</f>
        <v>-76110.224442998937</v>
      </c>
      <c r="AQ43" s="80">
        <f ca="1">(AQ39-AQ42-AQ44-AQ45)*Main!$D$89</f>
        <v>-50456.683489187351</v>
      </c>
      <c r="AR43" s="80">
        <f ca="1">(AR39-AR42-AR44-AR45)*Main!$D$89</f>
        <v>-20071.585301742205</v>
      </c>
      <c r="AS43" s="80">
        <f ca="1">(AS39-AS42-AS44-AS45)*Main!$D$89</f>
        <v>-1363.3714625658524</v>
      </c>
      <c r="AT43" s="80">
        <f ca="1">(AT39-AT42-AT44-AT45)*Main!$D$89</f>
        <v>17207.311432505234</v>
      </c>
      <c r="AU43" s="80">
        <f ca="1">(AU39-AU42-AU44-AU45)*Main!$D$89</f>
        <v>36166.477396326809</v>
      </c>
      <c r="AV43" s="80">
        <f ca="1">(AV39-AV42-AV44-AV45)*Main!$D$89</f>
        <v>46741.033898118025</v>
      </c>
      <c r="AW43" s="80">
        <f ca="1">(AW39-AW42-AW44-AW45)*Main!$D$89</f>
        <v>62238.451764226847</v>
      </c>
      <c r="AX43" s="80">
        <f ca="1">(AX39-AX42-AX44-AX45)*Main!$D$89</f>
        <v>76707.410735542799</v>
      </c>
      <c r="AY43" s="80">
        <f ca="1">(AY39-AY42-AY44-AY45)*Main!$D$89</f>
        <v>87420.611495367804</v>
      </c>
      <c r="AZ43" s="80">
        <f ca="1">(AZ39-AZ42-AZ44-AZ45)*Main!$D$89</f>
        <v>94818.932301188383</v>
      </c>
      <c r="BA43" s="80">
        <f ca="1">(BA39-BA42-BA44-BA45)*Main!$D$89</f>
        <v>108784.61992711561</v>
      </c>
      <c r="BB43" s="80">
        <f ca="1">(BB39-BB42-BB44-BB45)*Main!$D$89</f>
        <v>122962.36420604681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15">
      <c r="A44" s="47" t="s">
        <v>65</v>
      </c>
      <c r="C44" s="82">
        <f t="shared" si="15"/>
        <v>0</v>
      </c>
      <c r="D44" s="80">
        <f t="shared" si="15"/>
        <v>0</v>
      </c>
      <c r="E44" s="80">
        <f t="shared" si="15"/>
        <v>0</v>
      </c>
      <c r="F44" s="80">
        <f t="shared" si="15"/>
        <v>0</v>
      </c>
      <c r="G44" s="295">
        <v>0</v>
      </c>
      <c r="H44" s="295">
        <v>0</v>
      </c>
      <c r="I44" s="295">
        <v>0</v>
      </c>
      <c r="J44" s="295">
        <v>0</v>
      </c>
      <c r="K44" s="295">
        <v>0</v>
      </c>
      <c r="L44" s="295">
        <v>0</v>
      </c>
      <c r="M44" s="295">
        <v>0</v>
      </c>
      <c r="N44" s="295">
        <v>0</v>
      </c>
      <c r="O44" s="295">
        <v>0</v>
      </c>
      <c r="P44" s="295">
        <v>0</v>
      </c>
      <c r="Q44" s="295">
        <v>0</v>
      </c>
      <c r="R44" s="295">
        <v>0</v>
      </c>
      <c r="S44" s="295">
        <v>0</v>
      </c>
      <c r="T44" s="295">
        <v>0</v>
      </c>
      <c r="U44" s="295">
        <v>0</v>
      </c>
      <c r="V44" s="295">
        <v>0</v>
      </c>
      <c r="W44" s="295">
        <v>0</v>
      </c>
      <c r="X44" s="295">
        <v>0</v>
      </c>
      <c r="Y44" s="295">
        <v>0</v>
      </c>
      <c r="Z44" s="295">
        <v>0</v>
      </c>
      <c r="AA44" s="295">
        <v>0</v>
      </c>
      <c r="AB44" s="295">
        <v>0</v>
      </c>
      <c r="AC44" s="295">
        <v>0</v>
      </c>
      <c r="AD44" s="295">
        <v>0</v>
      </c>
      <c r="AE44" s="295">
        <v>0</v>
      </c>
      <c r="AF44" s="295">
        <v>0</v>
      </c>
      <c r="AG44" s="295">
        <v>0</v>
      </c>
      <c r="AH44" s="295">
        <v>0</v>
      </c>
      <c r="AI44" s="295">
        <v>0</v>
      </c>
      <c r="AJ44" s="295">
        <v>0</v>
      </c>
      <c r="AK44" s="295">
        <v>0</v>
      </c>
      <c r="AL44" s="295">
        <v>0</v>
      </c>
      <c r="AM44" s="295">
        <v>0</v>
      </c>
      <c r="AN44" s="295">
        <v>0</v>
      </c>
      <c r="AO44" s="295">
        <v>0</v>
      </c>
      <c r="AP44" s="295">
        <v>0</v>
      </c>
      <c r="AQ44" s="295">
        <v>0</v>
      </c>
      <c r="AR44" s="295">
        <v>0</v>
      </c>
      <c r="AS44" s="295">
        <v>0</v>
      </c>
      <c r="AT44" s="295">
        <v>0</v>
      </c>
      <c r="AU44" s="295">
        <v>0</v>
      </c>
      <c r="AV44" s="295">
        <v>0</v>
      </c>
      <c r="AW44" s="295">
        <v>0</v>
      </c>
      <c r="AX44" s="295">
        <v>0</v>
      </c>
      <c r="AY44" s="295">
        <v>0</v>
      </c>
      <c r="AZ44" s="295">
        <v>0</v>
      </c>
      <c r="BA44" s="295">
        <v>0</v>
      </c>
      <c r="BB44" s="295">
        <v>0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15">
      <c r="A45" s="47" t="s">
        <v>66</v>
      </c>
      <c r="C45" s="82">
        <f t="shared" si="15"/>
        <v>0</v>
      </c>
      <c r="D45" s="80">
        <f t="shared" si="15"/>
        <v>0</v>
      </c>
      <c r="E45" s="80">
        <f t="shared" si="15"/>
        <v>0</v>
      </c>
      <c r="F45" s="80">
        <f t="shared" si="15"/>
        <v>0</v>
      </c>
      <c r="G45" s="295">
        <v>0</v>
      </c>
      <c r="H45" s="295">
        <v>0</v>
      </c>
      <c r="I45" s="295">
        <v>0</v>
      </c>
      <c r="J45" s="295">
        <v>0</v>
      </c>
      <c r="K45" s="295">
        <v>0</v>
      </c>
      <c r="L45" s="295">
        <v>0</v>
      </c>
      <c r="M45" s="295">
        <v>0</v>
      </c>
      <c r="N45" s="295">
        <v>0</v>
      </c>
      <c r="O45" s="295">
        <v>0</v>
      </c>
      <c r="P45" s="295">
        <v>0</v>
      </c>
      <c r="Q45" s="295">
        <v>0</v>
      </c>
      <c r="R45" s="295">
        <v>0</v>
      </c>
      <c r="S45" s="295">
        <v>0</v>
      </c>
      <c r="T45" s="295">
        <v>0</v>
      </c>
      <c r="U45" s="295">
        <v>0</v>
      </c>
      <c r="V45" s="295">
        <v>0</v>
      </c>
      <c r="W45" s="295">
        <v>0</v>
      </c>
      <c r="X45" s="295">
        <v>0</v>
      </c>
      <c r="Y45" s="295">
        <v>0</v>
      </c>
      <c r="Z45" s="295">
        <v>0</v>
      </c>
      <c r="AA45" s="295">
        <v>0</v>
      </c>
      <c r="AB45" s="295">
        <v>0</v>
      </c>
      <c r="AC45" s="295">
        <v>0</v>
      </c>
      <c r="AD45" s="295">
        <v>0</v>
      </c>
      <c r="AE45" s="295">
        <v>0</v>
      </c>
      <c r="AF45" s="295">
        <v>0</v>
      </c>
      <c r="AG45" s="295">
        <v>0</v>
      </c>
      <c r="AH45" s="295">
        <v>0</v>
      </c>
      <c r="AI45" s="295">
        <v>0</v>
      </c>
      <c r="AJ45" s="295">
        <v>0</v>
      </c>
      <c r="AK45" s="295">
        <v>0</v>
      </c>
      <c r="AL45" s="295">
        <v>0</v>
      </c>
      <c r="AM45" s="295">
        <v>0</v>
      </c>
      <c r="AN45" s="295">
        <v>0</v>
      </c>
      <c r="AO45" s="295">
        <v>0</v>
      </c>
      <c r="AP45" s="295">
        <v>0</v>
      </c>
      <c r="AQ45" s="295">
        <v>0</v>
      </c>
      <c r="AR45" s="295">
        <v>0</v>
      </c>
      <c r="AS45" s="295">
        <v>0</v>
      </c>
      <c r="AT45" s="295">
        <v>0</v>
      </c>
      <c r="AU45" s="295">
        <v>0</v>
      </c>
      <c r="AV45" s="295">
        <v>0</v>
      </c>
      <c r="AW45" s="295">
        <v>0</v>
      </c>
      <c r="AX45" s="295">
        <v>0</v>
      </c>
      <c r="AY45" s="295">
        <v>0</v>
      </c>
      <c r="AZ45" s="295">
        <v>0</v>
      </c>
      <c r="BA45" s="295">
        <v>0</v>
      </c>
      <c r="BB45" s="295">
        <v>0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s="75" customFormat="1" x14ac:dyDescent="0.15">
      <c r="A46" s="75" t="s">
        <v>221</v>
      </c>
      <c r="C46" s="42">
        <f t="shared" ca="1" si="15"/>
        <v>-264037.12713877863</v>
      </c>
      <c r="D46" s="81">
        <f t="shared" ca="1" si="15"/>
        <v>-839952.07863908925</v>
      </c>
      <c r="E46" s="81">
        <f t="shared" ca="1" si="15"/>
        <v>-1052799.6027112212</v>
      </c>
      <c r="F46" s="81">
        <f t="shared" ca="1" si="15"/>
        <v>611155.57290294289</v>
      </c>
      <c r="G46" s="81">
        <f ca="1">SUM(G42:G45)</f>
        <v>-19501.542208333332</v>
      </c>
      <c r="H46" s="81">
        <f t="shared" ref="H46:BB46" ca="1" si="16">SUM(H42:H45)</f>
        <v>-19322.694162774344</v>
      </c>
      <c r="I46" s="81">
        <f t="shared" ca="1" si="16"/>
        <v>-19230.198463613837</v>
      </c>
      <c r="J46" s="81">
        <f t="shared" ca="1" si="16"/>
        <v>-19065.81302149397</v>
      </c>
      <c r="K46" s="81">
        <f t="shared" ca="1" si="16"/>
        <v>-18978.020838047069</v>
      </c>
      <c r="L46" s="81">
        <f t="shared" ca="1" si="16"/>
        <v>-18928.335683403846</v>
      </c>
      <c r="M46" s="81">
        <f t="shared" ca="1" si="16"/>
        <v>-26970.012990867675</v>
      </c>
      <c r="N46" s="81">
        <f t="shared" ca="1" si="16"/>
        <v>-25862.25926918117</v>
      </c>
      <c r="O46" s="81">
        <f t="shared" ca="1" si="16"/>
        <v>-24721.888341175621</v>
      </c>
      <c r="P46" s="81">
        <f t="shared" ca="1" si="16"/>
        <v>-24127.815835783338</v>
      </c>
      <c r="Q46" s="81">
        <f t="shared" ca="1" si="16"/>
        <v>-23778.659150589105</v>
      </c>
      <c r="R46" s="81">
        <f t="shared" ca="1" si="16"/>
        <v>-23549.887173515286</v>
      </c>
      <c r="S46" s="81">
        <f t="shared" ca="1" si="16"/>
        <v>-74302.204444693285</v>
      </c>
      <c r="T46" s="81">
        <f t="shared" ca="1" si="16"/>
        <v>-68391.323068923142</v>
      </c>
      <c r="U46" s="81">
        <f t="shared" ca="1" si="16"/>
        <v>-63800.431340520881</v>
      </c>
      <c r="V46" s="81">
        <f t="shared" ca="1" si="16"/>
        <v>-65971.386778177199</v>
      </c>
      <c r="W46" s="81">
        <f t="shared" ca="1" si="16"/>
        <v>-63697.421065063259</v>
      </c>
      <c r="X46" s="81">
        <f t="shared" ca="1" si="16"/>
        <v>-61998.307746022903</v>
      </c>
      <c r="Y46" s="81">
        <f t="shared" ca="1" si="16"/>
        <v>-71285.823828385357</v>
      </c>
      <c r="Z46" s="81">
        <f t="shared" ca="1" si="16"/>
        <v>-72726.199075317447</v>
      </c>
      <c r="AA46" s="81">
        <f t="shared" ca="1" si="16"/>
        <v>-70613.236149693126</v>
      </c>
      <c r="AB46" s="81">
        <f t="shared" ca="1" si="16"/>
        <v>-77085.899840428203</v>
      </c>
      <c r="AC46" s="81">
        <f t="shared" ca="1" si="16"/>
        <v>-75672.337802846348</v>
      </c>
      <c r="AD46" s="81">
        <f t="shared" ca="1" si="16"/>
        <v>-74407.507499017971</v>
      </c>
      <c r="AE46" s="81">
        <f t="shared" ca="1" si="16"/>
        <v>-106493.25088459859</v>
      </c>
      <c r="AF46" s="81">
        <f t="shared" ca="1" si="16"/>
        <v>-96881.015871789539</v>
      </c>
      <c r="AG46" s="81">
        <f t="shared" ca="1" si="16"/>
        <v>-89556.439983738339</v>
      </c>
      <c r="AH46" s="81">
        <f t="shared" ca="1" si="16"/>
        <v>-95559.540060424086</v>
      </c>
      <c r="AI46" s="81">
        <f t="shared" ca="1" si="16"/>
        <v>-91009.388253551471</v>
      </c>
      <c r="AJ46" s="81">
        <f t="shared" ca="1" si="16"/>
        <v>-87264.30300847895</v>
      </c>
      <c r="AK46" s="81">
        <f t="shared" ca="1" si="16"/>
        <v>-87306.99229484814</v>
      </c>
      <c r="AL46" s="81">
        <f t="shared" ca="1" si="16"/>
        <v>-82791.525108170215</v>
      </c>
      <c r="AM46" s="81">
        <f t="shared" ca="1" si="16"/>
        <v>-78990.047838569881</v>
      </c>
      <c r="AN46" s="81">
        <f t="shared" ca="1" si="16"/>
        <v>-84483.100676615359</v>
      </c>
      <c r="AO46" s="81">
        <f t="shared" ca="1" si="16"/>
        <v>-78853.77428743754</v>
      </c>
      <c r="AP46" s="81">
        <f t="shared" ca="1" si="16"/>
        <v>-73610.224442998937</v>
      </c>
      <c r="AQ46" s="81">
        <f t="shared" ca="1" si="16"/>
        <v>-47956.683489187351</v>
      </c>
      <c r="AR46" s="81">
        <f t="shared" ca="1" si="16"/>
        <v>-17571.585301742205</v>
      </c>
      <c r="AS46" s="81">
        <f t="shared" ca="1" si="16"/>
        <v>1136.6285374341476</v>
      </c>
      <c r="AT46" s="81">
        <f t="shared" ca="1" si="16"/>
        <v>19707.311432505234</v>
      </c>
      <c r="AU46" s="81">
        <f t="shared" ca="1" si="16"/>
        <v>38666.477396326809</v>
      </c>
      <c r="AV46" s="81">
        <f t="shared" ca="1" si="16"/>
        <v>49241.033898118025</v>
      </c>
      <c r="AW46" s="81">
        <f t="shared" ca="1" si="16"/>
        <v>64738.451764226847</v>
      </c>
      <c r="AX46" s="81">
        <f t="shared" ca="1" si="16"/>
        <v>79207.410735542799</v>
      </c>
      <c r="AY46" s="81">
        <f t="shared" ca="1" si="16"/>
        <v>89920.611495367804</v>
      </c>
      <c r="AZ46" s="81">
        <f t="shared" ca="1" si="16"/>
        <v>97318.932301188383</v>
      </c>
      <c r="BA46" s="81">
        <f t="shared" ca="1" si="16"/>
        <v>111284.61992711561</v>
      </c>
      <c r="BB46" s="81">
        <f t="shared" ca="1" si="16"/>
        <v>125462.36420604681</v>
      </c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</row>
    <row r="47" spans="1:71" s="75" customFormat="1" x14ac:dyDescent="0.15">
      <c r="C47" s="42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</row>
    <row r="48" spans="1:71" s="75" customFormat="1" x14ac:dyDescent="0.15">
      <c r="A48" s="75" t="s">
        <v>1</v>
      </c>
      <c r="C48" s="42">
        <f t="shared" ref="C48:F48" ca="1" si="17">SUMIFS($G48:$BB48,$G$2:$BB$2,C$3)</f>
        <v>-546068.95040058892</v>
      </c>
      <c r="D48" s="81">
        <f t="shared" ca="1" si="17"/>
        <v>-1615625.2889011656</v>
      </c>
      <c r="E48" s="81">
        <f t="shared" ca="1" si="17"/>
        <v>-2010913.5478922676</v>
      </c>
      <c r="F48" s="81">
        <f t="shared" ca="1" si="17"/>
        <v>1079288.9211054656</v>
      </c>
      <c r="G48" s="81">
        <f ca="1">G39-G46</f>
        <v>-40860.006958333339</v>
      </c>
      <c r="H48" s="81">
        <f t="shared" ref="H48:BB48" ca="1" si="18">H39-H46</f>
        <v>-40527.860588009498</v>
      </c>
      <c r="I48" s="81">
        <f t="shared" ca="1" si="18"/>
        <v>-40356.082860997129</v>
      </c>
      <c r="J48" s="81">
        <f t="shared" ca="1" si="18"/>
        <v>-40050.795611345951</v>
      </c>
      <c r="K48" s="81">
        <f t="shared" ca="1" si="18"/>
        <v>-39887.752984944556</v>
      </c>
      <c r="L48" s="81">
        <f t="shared" ca="1" si="18"/>
        <v>-39795.480554892856</v>
      </c>
      <c r="M48" s="81">
        <f t="shared" ca="1" si="18"/>
        <v>-54730.024125897122</v>
      </c>
      <c r="N48" s="81">
        <f t="shared" ca="1" si="18"/>
        <v>-52672.767214193605</v>
      </c>
      <c r="O48" s="81">
        <f t="shared" ca="1" si="18"/>
        <v>-50554.935490754724</v>
      </c>
      <c r="P48" s="81">
        <f t="shared" ca="1" si="18"/>
        <v>-49451.657980740485</v>
      </c>
      <c r="Q48" s="81">
        <f t="shared" ca="1" si="18"/>
        <v>-48803.224136808341</v>
      </c>
      <c r="R48" s="81">
        <f t="shared" ca="1" si="18"/>
        <v>-48378.361893671252</v>
      </c>
      <c r="S48" s="81">
        <f t="shared" ca="1" si="18"/>
        <v>-142632.66539728755</v>
      </c>
      <c r="T48" s="81">
        <f t="shared" ca="1" si="18"/>
        <v>-131655.31427085729</v>
      </c>
      <c r="U48" s="81">
        <f t="shared" ca="1" si="18"/>
        <v>-123129.37248953877</v>
      </c>
      <c r="V48" s="81">
        <f t="shared" ca="1" si="18"/>
        <v>-127161.14687375768</v>
      </c>
      <c r="W48" s="81">
        <f t="shared" ca="1" si="18"/>
        <v>-122938.06769226033</v>
      </c>
      <c r="X48" s="81">
        <f t="shared" ca="1" si="18"/>
        <v>-119782.57152832826</v>
      </c>
      <c r="Y48" s="81">
        <f t="shared" ca="1" si="18"/>
        <v>-137030.81568128712</v>
      </c>
      <c r="Z48" s="81">
        <f t="shared" ca="1" si="18"/>
        <v>-139705.7982827324</v>
      </c>
      <c r="AA48" s="81">
        <f t="shared" ca="1" si="18"/>
        <v>-135781.72427800152</v>
      </c>
      <c r="AB48" s="81">
        <f t="shared" ca="1" si="18"/>
        <v>-147802.38541793809</v>
      </c>
      <c r="AC48" s="81">
        <f t="shared" ca="1" si="18"/>
        <v>-145177.19877671468</v>
      </c>
      <c r="AD48" s="81">
        <f t="shared" ca="1" si="18"/>
        <v>-142828.22821246198</v>
      </c>
      <c r="AE48" s="81">
        <f t="shared" ca="1" si="18"/>
        <v>-202416.03735711169</v>
      </c>
      <c r="AF48" s="81">
        <f t="shared" ca="1" si="18"/>
        <v>-184564.74376189488</v>
      </c>
      <c r="AG48" s="81">
        <f t="shared" ca="1" si="18"/>
        <v>-170961.95996979979</v>
      </c>
      <c r="AH48" s="81">
        <f t="shared" ca="1" si="18"/>
        <v>-182110.57439793047</v>
      </c>
      <c r="AI48" s="81">
        <f t="shared" ca="1" si="18"/>
        <v>-173660.29247088134</v>
      </c>
      <c r="AJ48" s="81">
        <f t="shared" ca="1" si="18"/>
        <v>-166705.13415860379</v>
      </c>
      <c r="AK48" s="81">
        <f t="shared" ca="1" si="18"/>
        <v>-166784.41426186083</v>
      </c>
      <c r="AL48" s="81">
        <f t="shared" ca="1" si="18"/>
        <v>-158398.54662945896</v>
      </c>
      <c r="AM48" s="81">
        <f t="shared" ca="1" si="18"/>
        <v>-151338.66027162978</v>
      </c>
      <c r="AN48" s="81">
        <f t="shared" ca="1" si="18"/>
        <v>-161540.04411371425</v>
      </c>
      <c r="AO48" s="81">
        <f t="shared" ca="1" si="18"/>
        <v>-151085.58081952686</v>
      </c>
      <c r="AP48" s="81">
        <f t="shared" ca="1" si="18"/>
        <v>-141347.55967985519</v>
      </c>
      <c r="AQ48" s="81">
        <f t="shared" ca="1" si="18"/>
        <v>-93705.269337062229</v>
      </c>
      <c r="AR48" s="81">
        <f t="shared" ca="1" si="18"/>
        <v>-37275.801274664103</v>
      </c>
      <c r="AS48" s="81">
        <f t="shared" ca="1" si="18"/>
        <v>-2531.9755733365837</v>
      </c>
      <c r="AT48" s="81">
        <f t="shared" ca="1" si="18"/>
        <v>31956.435517509726</v>
      </c>
      <c r="AU48" s="81">
        <f t="shared" ca="1" si="18"/>
        <v>67166.315164606931</v>
      </c>
      <c r="AV48" s="81">
        <f t="shared" ca="1" si="18"/>
        <v>86804.777239362054</v>
      </c>
      <c r="AW48" s="81">
        <f t="shared" ca="1" si="18"/>
        <v>115585.69613356415</v>
      </c>
      <c r="AX48" s="81">
        <f t="shared" ca="1" si="18"/>
        <v>142456.61993743663</v>
      </c>
      <c r="AY48" s="81">
        <f t="shared" ca="1" si="18"/>
        <v>162352.5642056831</v>
      </c>
      <c r="AZ48" s="81">
        <f t="shared" ca="1" si="18"/>
        <v>176092.30284506417</v>
      </c>
      <c r="BA48" s="81">
        <f t="shared" ca="1" si="18"/>
        <v>202028.57986464328</v>
      </c>
      <c r="BB48" s="81">
        <f t="shared" ca="1" si="18"/>
        <v>228358.67638265842</v>
      </c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</row>
    <row r="49" spans="1:71" x14ac:dyDescent="0.15">
      <c r="A49" s="54" t="s">
        <v>46</v>
      </c>
      <c r="G49" s="7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s="74" customFormat="1" x14ac:dyDescent="0.15">
      <c r="A50" s="70"/>
      <c r="B50" s="70"/>
      <c r="C50" s="83"/>
      <c r="D50" s="70"/>
      <c r="E50" s="70"/>
      <c r="F50" s="70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9"/>
      <c r="BD50" s="79"/>
      <c r="BE50" s="79"/>
      <c r="BF50" s="79"/>
      <c r="BG50" s="79"/>
      <c r="BH50" s="79"/>
      <c r="BI50" s="79"/>
      <c r="BJ50" s="79"/>
      <c r="BK50" s="79"/>
      <c r="BL50" s="79"/>
    </row>
    <row r="51" spans="1:71" s="74" customFormat="1" x14ac:dyDescent="0.15">
      <c r="A51" s="70"/>
      <c r="B51" s="70"/>
      <c r="C51" s="83"/>
      <c r="D51" s="70"/>
      <c r="E51" s="70"/>
      <c r="F51" s="70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1:71" s="74" customFormat="1" x14ac:dyDescent="0.15">
      <c r="A52" s="70"/>
      <c r="B52" s="70"/>
      <c r="C52" s="83"/>
      <c r="D52" s="70"/>
      <c r="E52" s="70"/>
      <c r="F52" s="70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69" spans="1:71" x14ac:dyDescent="0.15">
      <c r="A69" s="54" t="s">
        <v>46</v>
      </c>
      <c r="G69" s="7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15">
      <c r="A70" s="54" t="s">
        <v>46</v>
      </c>
      <c r="G70" s="7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15">
      <c r="A71" s="54" t="s">
        <v>46</v>
      </c>
      <c r="G71" s="7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15">
      <c r="A72" s="54" t="s">
        <v>46</v>
      </c>
      <c r="G72" s="7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15">
      <c r="A73" s="54" t="s">
        <v>46</v>
      </c>
      <c r="G73" s="7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15">
      <c r="A74" s="54" t="s">
        <v>46</v>
      </c>
      <c r="G74" s="7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15">
      <c r="A75" s="54" t="s">
        <v>46</v>
      </c>
      <c r="G75" s="7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15">
      <c r="A76" s="54" t="s">
        <v>46</v>
      </c>
    </row>
    <row r="77" spans="1:71" x14ac:dyDescent="0.15">
      <c r="A77" s="54" t="s">
        <v>46</v>
      </c>
    </row>
    <row r="78" spans="1:71" x14ac:dyDescent="0.15">
      <c r="A78" s="54" t="s">
        <v>46</v>
      </c>
    </row>
    <row r="79" spans="1:71" x14ac:dyDescent="0.15">
      <c r="A79" s="54" t="s">
        <v>46</v>
      </c>
    </row>
    <row r="80" spans="1:71" x14ac:dyDescent="0.15">
      <c r="A80" s="54" t="s">
        <v>46</v>
      </c>
    </row>
    <row r="81" spans="1:1" x14ac:dyDescent="0.15">
      <c r="A81" s="54" t="s">
        <v>46</v>
      </c>
    </row>
    <row r="82" spans="1:1" x14ac:dyDescent="0.15">
      <c r="A82" s="54" t="s">
        <v>46</v>
      </c>
    </row>
    <row r="83" spans="1:1" x14ac:dyDescent="0.15">
      <c r="A83" s="54" t="s">
        <v>46</v>
      </c>
    </row>
    <row r="84" spans="1:1" x14ac:dyDescent="0.15">
      <c r="A84" s="54" t="s">
        <v>46</v>
      </c>
    </row>
    <row r="85" spans="1:1" x14ac:dyDescent="0.15">
      <c r="A85" s="54" t="s">
        <v>46</v>
      </c>
    </row>
    <row r="86" spans="1:1" x14ac:dyDescent="0.15">
      <c r="A86" s="54" t="s">
        <v>46</v>
      </c>
    </row>
    <row r="87" spans="1:1" x14ac:dyDescent="0.15">
      <c r="A87" s="54" t="s">
        <v>46</v>
      </c>
    </row>
    <row r="88" spans="1:1" x14ac:dyDescent="0.15">
      <c r="A88" s="54" t="s">
        <v>46</v>
      </c>
    </row>
    <row r="89" spans="1:1" x14ac:dyDescent="0.15">
      <c r="A89" s="54" t="s">
        <v>46</v>
      </c>
    </row>
    <row r="90" spans="1:1" x14ac:dyDescent="0.15">
      <c r="A90" s="54" t="s">
        <v>46</v>
      </c>
    </row>
    <row r="91" spans="1:1" x14ac:dyDescent="0.15">
      <c r="A91" s="54" t="s">
        <v>46</v>
      </c>
    </row>
    <row r="92" spans="1:1" x14ac:dyDescent="0.15">
      <c r="A92" s="54" t="s">
        <v>46</v>
      </c>
    </row>
    <row r="93" spans="1:1" x14ac:dyDescent="0.15">
      <c r="A93" s="54" t="s">
        <v>46</v>
      </c>
    </row>
    <row r="94" spans="1:1" x14ac:dyDescent="0.15">
      <c r="A94" s="54" t="s">
        <v>46</v>
      </c>
    </row>
    <row r="95" spans="1:1" x14ac:dyDescent="0.15">
      <c r="A95" s="54" t="s">
        <v>46</v>
      </c>
    </row>
    <row r="96" spans="1:1" x14ac:dyDescent="0.15">
      <c r="A96" s="54" t="s">
        <v>46</v>
      </c>
    </row>
    <row r="97" spans="1:1" x14ac:dyDescent="0.15">
      <c r="A97" s="54" t="s">
        <v>46</v>
      </c>
    </row>
    <row r="98" spans="1:1" x14ac:dyDescent="0.15">
      <c r="A98" s="54" t="s">
        <v>46</v>
      </c>
    </row>
    <row r="99" spans="1:1" x14ac:dyDescent="0.15">
      <c r="A99" s="54" t="s">
        <v>46</v>
      </c>
    </row>
    <row r="100" spans="1:1" x14ac:dyDescent="0.15">
      <c r="A100" s="54" t="s">
        <v>46</v>
      </c>
    </row>
    <row r="101" spans="1:1" x14ac:dyDescent="0.15">
      <c r="A101" s="54" t="s">
        <v>46</v>
      </c>
    </row>
    <row r="102" spans="1:1" x14ac:dyDescent="0.15">
      <c r="A102" s="54" t="s">
        <v>46</v>
      </c>
    </row>
    <row r="103" spans="1:1" x14ac:dyDescent="0.15">
      <c r="A103" s="54" t="s">
        <v>46</v>
      </c>
    </row>
    <row r="104" spans="1:1" x14ac:dyDescent="0.15">
      <c r="A104" s="54" t="s">
        <v>46</v>
      </c>
    </row>
    <row r="105" spans="1:1" x14ac:dyDescent="0.15">
      <c r="A105" s="54" t="s">
        <v>46</v>
      </c>
    </row>
    <row r="106" spans="1:1" x14ac:dyDescent="0.15">
      <c r="A106" s="54" t="s">
        <v>46</v>
      </c>
    </row>
    <row r="107" spans="1:1" x14ac:dyDescent="0.15">
      <c r="A107" s="54" t="s">
        <v>46</v>
      </c>
    </row>
    <row r="108" spans="1:1" x14ac:dyDescent="0.15">
      <c r="A108" s="54" t="s">
        <v>46</v>
      </c>
    </row>
    <row r="109" spans="1:1" x14ac:dyDescent="0.15">
      <c r="A109" s="54" t="s">
        <v>46</v>
      </c>
    </row>
    <row r="110" spans="1:1" x14ac:dyDescent="0.15">
      <c r="A110" s="54" t="s">
        <v>46</v>
      </c>
    </row>
    <row r="111" spans="1:1" x14ac:dyDescent="0.15">
      <c r="A111" s="54" t="s">
        <v>46</v>
      </c>
    </row>
    <row r="112" spans="1:1" x14ac:dyDescent="0.15">
      <c r="A112" s="54" t="s">
        <v>46</v>
      </c>
    </row>
    <row r="113" spans="1:1" x14ac:dyDescent="0.15">
      <c r="A113" s="54" t="s">
        <v>46</v>
      </c>
    </row>
    <row r="114" spans="1:1" x14ac:dyDescent="0.15">
      <c r="A114" s="54" t="s">
        <v>46</v>
      </c>
    </row>
    <row r="115" spans="1:1" x14ac:dyDescent="0.15">
      <c r="A115" s="54" t="s">
        <v>46</v>
      </c>
    </row>
    <row r="116" spans="1:1" x14ac:dyDescent="0.15">
      <c r="A116" s="54" t="s">
        <v>46</v>
      </c>
    </row>
    <row r="117" spans="1:1" x14ac:dyDescent="0.15">
      <c r="A117" s="54" t="s">
        <v>46</v>
      </c>
    </row>
    <row r="118" spans="1:1" x14ac:dyDescent="0.15">
      <c r="A118" s="54" t="s">
        <v>46</v>
      </c>
    </row>
    <row r="119" spans="1:1" x14ac:dyDescent="0.15">
      <c r="A119" s="54" t="s">
        <v>46</v>
      </c>
    </row>
    <row r="120" spans="1:1" x14ac:dyDescent="0.15">
      <c r="A120" s="54" t="s">
        <v>46</v>
      </c>
    </row>
    <row r="121" spans="1:1" x14ac:dyDescent="0.15">
      <c r="A121" s="54" t="s">
        <v>46</v>
      </c>
    </row>
    <row r="122" spans="1:1" x14ac:dyDescent="0.15">
      <c r="A122" s="54" t="s">
        <v>46</v>
      </c>
    </row>
    <row r="123" spans="1:1" x14ac:dyDescent="0.15">
      <c r="A123" s="54" t="s">
        <v>46</v>
      </c>
    </row>
    <row r="124" spans="1:1" x14ac:dyDescent="0.15">
      <c r="A124" s="54" t="s">
        <v>46</v>
      </c>
    </row>
    <row r="125" spans="1:1" x14ac:dyDescent="0.15">
      <c r="A125" s="54" t="s">
        <v>46</v>
      </c>
    </row>
    <row r="126" spans="1:1" x14ac:dyDescent="0.15">
      <c r="A126" s="54" t="s">
        <v>46</v>
      </c>
    </row>
    <row r="127" spans="1:1" x14ac:dyDescent="0.15">
      <c r="A127" s="54" t="s">
        <v>46</v>
      </c>
    </row>
    <row r="128" spans="1:1" x14ac:dyDescent="0.15">
      <c r="A128" s="54" t="s">
        <v>46</v>
      </c>
    </row>
    <row r="129" spans="1:1" x14ac:dyDescent="0.15">
      <c r="A129" s="54" t="s">
        <v>46</v>
      </c>
    </row>
    <row r="130" spans="1:1" x14ac:dyDescent="0.15">
      <c r="A130" s="54" t="s">
        <v>46</v>
      </c>
    </row>
    <row r="131" spans="1:1" x14ac:dyDescent="0.15">
      <c r="A131" s="54" t="s">
        <v>46</v>
      </c>
    </row>
    <row r="132" spans="1:1" x14ac:dyDescent="0.15">
      <c r="A132" s="54" t="s">
        <v>46</v>
      </c>
    </row>
    <row r="133" spans="1:1" x14ac:dyDescent="0.15">
      <c r="A133" s="54" t="s">
        <v>46</v>
      </c>
    </row>
    <row r="134" spans="1:1" x14ac:dyDescent="0.15">
      <c r="A134" s="54" t="s">
        <v>46</v>
      </c>
    </row>
    <row r="135" spans="1:1" x14ac:dyDescent="0.15">
      <c r="A135" s="54" t="s">
        <v>46</v>
      </c>
    </row>
    <row r="136" spans="1:1" x14ac:dyDescent="0.15">
      <c r="A136" s="54" t="s">
        <v>46</v>
      </c>
    </row>
    <row r="137" spans="1:1" x14ac:dyDescent="0.15">
      <c r="A137" s="54" t="s">
        <v>46</v>
      </c>
    </row>
    <row r="138" spans="1:1" x14ac:dyDescent="0.15">
      <c r="A138" s="54" t="s">
        <v>46</v>
      </c>
    </row>
    <row r="139" spans="1:1" x14ac:dyDescent="0.15">
      <c r="A139" s="54" t="s">
        <v>46</v>
      </c>
    </row>
    <row r="140" spans="1:1" x14ac:dyDescent="0.15">
      <c r="A140" s="54" t="s">
        <v>46</v>
      </c>
    </row>
    <row r="141" spans="1:1" x14ac:dyDescent="0.15">
      <c r="A141" s="54" t="s">
        <v>46</v>
      </c>
    </row>
    <row r="142" spans="1:1" x14ac:dyDescent="0.15">
      <c r="A142" s="54" t="s">
        <v>46</v>
      </c>
    </row>
    <row r="143" spans="1:1" x14ac:dyDescent="0.15">
      <c r="A143" s="54" t="s">
        <v>46</v>
      </c>
    </row>
    <row r="144" spans="1:1" x14ac:dyDescent="0.15">
      <c r="A144" s="54" t="s">
        <v>46</v>
      </c>
    </row>
    <row r="145" spans="1:1" x14ac:dyDescent="0.15">
      <c r="A145" s="54" t="s">
        <v>46</v>
      </c>
    </row>
    <row r="146" spans="1:1" x14ac:dyDescent="0.15">
      <c r="A146" s="54" t="s">
        <v>46</v>
      </c>
    </row>
    <row r="147" spans="1:1" x14ac:dyDescent="0.15">
      <c r="A147" s="54" t="s">
        <v>46</v>
      </c>
    </row>
    <row r="148" spans="1:1" x14ac:dyDescent="0.15">
      <c r="A148" s="54" t="s">
        <v>46</v>
      </c>
    </row>
  </sheetData>
  <pageMargins left="0.7" right="0.7" top="0.75" bottom="0.75" header="0.3" footer="0.3"/>
  <pageSetup scale="65" fitToWidth="0" fitToHeight="0"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">
    <tabColor rgb="FF92D050"/>
  </sheetPr>
  <dimension ref="A1:BC87"/>
  <sheetViews>
    <sheetView workbookViewId="0">
      <pane xSplit="6" ySplit="3" topLeftCell="J4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baseColWidth="10" defaultColWidth="8.83203125" defaultRowHeight="13" x14ac:dyDescent="0.15"/>
  <cols>
    <col min="1" max="1" width="39.5" style="54" customWidth="1"/>
    <col min="2" max="2" width="12.5" style="54" customWidth="1"/>
    <col min="3" max="3" width="13.1640625" style="76" customWidth="1"/>
    <col min="4" max="6" width="13.1640625" style="54" customWidth="1"/>
    <col min="7" max="7" width="11.5" style="54" hidden="1" customWidth="1"/>
    <col min="8" max="8" width="11.5" style="54" customWidth="1"/>
    <col min="9" max="55" width="11.5" style="52" customWidth="1"/>
  </cols>
  <sheetData>
    <row r="1" spans="1:55" ht="18" x14ac:dyDescent="0.2">
      <c r="A1" s="206" t="str">
        <f>Main!H1</f>
        <v>BobCo</v>
      </c>
      <c r="B1" s="27"/>
      <c r="C1" s="28" t="s">
        <v>48</v>
      </c>
      <c r="D1" s="29"/>
      <c r="E1" s="29"/>
      <c r="F1" s="29"/>
      <c r="G1" s="30" t="s">
        <v>56</v>
      </c>
      <c r="H1" s="30" t="s">
        <v>56</v>
      </c>
      <c r="I1" s="31"/>
      <c r="J1" s="31"/>
      <c r="K1" s="31"/>
      <c r="L1" s="30"/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spans="1:55" ht="16" x14ac:dyDescent="0.2">
      <c r="A2" s="332" t="s">
        <v>22</v>
      </c>
      <c r="B2" s="16"/>
      <c r="D2" s="33"/>
      <c r="E2" s="33"/>
      <c r="F2" s="33"/>
      <c r="G2" s="34">
        <f t="shared" ref="G2:BC2" si="0">YEAR(G3)</f>
        <v>2018</v>
      </c>
      <c r="H2" s="34">
        <f t="shared" si="0"/>
        <v>2019</v>
      </c>
      <c r="I2" s="35">
        <f t="shared" si="0"/>
        <v>2019</v>
      </c>
      <c r="J2" s="35">
        <f t="shared" si="0"/>
        <v>2019</v>
      </c>
      <c r="K2" s="35">
        <f t="shared" si="0"/>
        <v>2019</v>
      </c>
      <c r="L2" s="35">
        <f t="shared" si="0"/>
        <v>2019</v>
      </c>
      <c r="M2" s="35">
        <f t="shared" si="0"/>
        <v>2019</v>
      </c>
      <c r="N2" s="35">
        <f t="shared" si="0"/>
        <v>2019</v>
      </c>
      <c r="O2" s="35">
        <f t="shared" si="0"/>
        <v>2019</v>
      </c>
      <c r="P2" s="35">
        <f t="shared" si="0"/>
        <v>2019</v>
      </c>
      <c r="Q2" s="35">
        <f t="shared" si="0"/>
        <v>2019</v>
      </c>
      <c r="R2" s="35">
        <f t="shared" si="0"/>
        <v>2019</v>
      </c>
      <c r="S2" s="35">
        <f t="shared" si="0"/>
        <v>2019</v>
      </c>
      <c r="T2" s="35">
        <f t="shared" si="0"/>
        <v>2020</v>
      </c>
      <c r="U2" s="35">
        <f t="shared" si="0"/>
        <v>2020</v>
      </c>
      <c r="V2" s="35">
        <f t="shared" si="0"/>
        <v>2020</v>
      </c>
      <c r="W2" s="35">
        <f t="shared" si="0"/>
        <v>2020</v>
      </c>
      <c r="X2" s="35">
        <f t="shared" si="0"/>
        <v>2020</v>
      </c>
      <c r="Y2" s="35">
        <f t="shared" si="0"/>
        <v>2020</v>
      </c>
      <c r="Z2" s="35">
        <f t="shared" si="0"/>
        <v>2020</v>
      </c>
      <c r="AA2" s="35">
        <f t="shared" si="0"/>
        <v>2020</v>
      </c>
      <c r="AB2" s="35">
        <f t="shared" si="0"/>
        <v>2020</v>
      </c>
      <c r="AC2" s="35">
        <f t="shared" si="0"/>
        <v>2020</v>
      </c>
      <c r="AD2" s="35">
        <f t="shared" si="0"/>
        <v>2020</v>
      </c>
      <c r="AE2" s="35">
        <f t="shared" si="0"/>
        <v>2020</v>
      </c>
      <c r="AF2" s="35">
        <f t="shared" si="0"/>
        <v>2021</v>
      </c>
      <c r="AG2" s="35">
        <f t="shared" si="0"/>
        <v>2021</v>
      </c>
      <c r="AH2" s="35">
        <f t="shared" si="0"/>
        <v>2021</v>
      </c>
      <c r="AI2" s="35">
        <f t="shared" si="0"/>
        <v>2021</v>
      </c>
      <c r="AJ2" s="35">
        <f t="shared" si="0"/>
        <v>2021</v>
      </c>
      <c r="AK2" s="35">
        <f t="shared" si="0"/>
        <v>2021</v>
      </c>
      <c r="AL2" s="35">
        <f t="shared" si="0"/>
        <v>2021</v>
      </c>
      <c r="AM2" s="35">
        <f t="shared" si="0"/>
        <v>2021</v>
      </c>
      <c r="AN2" s="35">
        <f t="shared" si="0"/>
        <v>2021</v>
      </c>
      <c r="AO2" s="35">
        <f t="shared" si="0"/>
        <v>2021</v>
      </c>
      <c r="AP2" s="35">
        <f t="shared" si="0"/>
        <v>2021</v>
      </c>
      <c r="AQ2" s="35">
        <f t="shared" si="0"/>
        <v>2021</v>
      </c>
      <c r="AR2" s="35">
        <f t="shared" si="0"/>
        <v>2022</v>
      </c>
      <c r="AS2" s="35">
        <f t="shared" si="0"/>
        <v>2022</v>
      </c>
      <c r="AT2" s="35">
        <f t="shared" si="0"/>
        <v>2022</v>
      </c>
      <c r="AU2" s="35">
        <f t="shared" si="0"/>
        <v>2022</v>
      </c>
      <c r="AV2" s="35">
        <f t="shared" si="0"/>
        <v>2022</v>
      </c>
      <c r="AW2" s="35">
        <f t="shared" si="0"/>
        <v>2022</v>
      </c>
      <c r="AX2" s="35">
        <f t="shared" si="0"/>
        <v>2022</v>
      </c>
      <c r="AY2" s="35">
        <f t="shared" si="0"/>
        <v>2022</v>
      </c>
      <c r="AZ2" s="35">
        <f t="shared" si="0"/>
        <v>2022</v>
      </c>
      <c r="BA2" s="35">
        <f t="shared" si="0"/>
        <v>2022</v>
      </c>
      <c r="BB2" s="35">
        <f t="shared" si="0"/>
        <v>2022</v>
      </c>
      <c r="BC2" s="35">
        <f t="shared" si="0"/>
        <v>2022</v>
      </c>
    </row>
    <row r="3" spans="1:55" x14ac:dyDescent="0.15">
      <c r="A3" s="53"/>
      <c r="B3" s="36" t="s">
        <v>5</v>
      </c>
      <c r="C3" s="37">
        <f>YEAR(Main!$H$2)</f>
        <v>2019</v>
      </c>
      <c r="D3" s="38">
        <f>C3+1</f>
        <v>2020</v>
      </c>
      <c r="E3" s="38">
        <f t="shared" ref="E3:F3" si="1">D3+1</f>
        <v>2021</v>
      </c>
      <c r="F3" s="38">
        <f t="shared" si="1"/>
        <v>2022</v>
      </c>
      <c r="G3" s="39">
        <f>EOMONTH(Main!$H$2,-1)</f>
        <v>43465</v>
      </c>
      <c r="H3" s="40">
        <f>EOMONTH(G3,1)</f>
        <v>43496</v>
      </c>
      <c r="I3" s="40">
        <f>EOMONTH(H3,1)</f>
        <v>43524</v>
      </c>
      <c r="J3" s="40">
        <f>EOMONTH(I3,1)</f>
        <v>43555</v>
      </c>
      <c r="K3" s="40">
        <f t="shared" ref="K3:BC3" si="2">EOMONTH(J3,1)</f>
        <v>43585</v>
      </c>
      <c r="L3" s="40">
        <f t="shared" si="2"/>
        <v>43616</v>
      </c>
      <c r="M3" s="40">
        <f t="shared" si="2"/>
        <v>43646</v>
      </c>
      <c r="N3" s="40">
        <f t="shared" si="2"/>
        <v>43677</v>
      </c>
      <c r="O3" s="40">
        <f t="shared" si="2"/>
        <v>43708</v>
      </c>
      <c r="P3" s="40">
        <f t="shared" si="2"/>
        <v>43738</v>
      </c>
      <c r="Q3" s="40">
        <f t="shared" si="2"/>
        <v>43769</v>
      </c>
      <c r="R3" s="40">
        <f t="shared" si="2"/>
        <v>43799</v>
      </c>
      <c r="S3" s="40">
        <f t="shared" si="2"/>
        <v>43830</v>
      </c>
      <c r="T3" s="40">
        <f t="shared" si="2"/>
        <v>43861</v>
      </c>
      <c r="U3" s="40">
        <f t="shared" si="2"/>
        <v>43890</v>
      </c>
      <c r="V3" s="40">
        <f t="shared" si="2"/>
        <v>43921</v>
      </c>
      <c r="W3" s="40">
        <f t="shared" si="2"/>
        <v>43951</v>
      </c>
      <c r="X3" s="40">
        <f t="shared" si="2"/>
        <v>43982</v>
      </c>
      <c r="Y3" s="40">
        <f t="shared" si="2"/>
        <v>44012</v>
      </c>
      <c r="Z3" s="40">
        <f t="shared" si="2"/>
        <v>44043</v>
      </c>
      <c r="AA3" s="40">
        <f t="shared" si="2"/>
        <v>44074</v>
      </c>
      <c r="AB3" s="40">
        <f t="shared" si="2"/>
        <v>44104</v>
      </c>
      <c r="AC3" s="40">
        <f t="shared" si="2"/>
        <v>44135</v>
      </c>
      <c r="AD3" s="40">
        <f t="shared" si="2"/>
        <v>44165</v>
      </c>
      <c r="AE3" s="40">
        <f t="shared" si="2"/>
        <v>44196</v>
      </c>
      <c r="AF3" s="40">
        <f t="shared" si="2"/>
        <v>44227</v>
      </c>
      <c r="AG3" s="40">
        <f t="shared" si="2"/>
        <v>44255</v>
      </c>
      <c r="AH3" s="40">
        <f t="shared" si="2"/>
        <v>44286</v>
      </c>
      <c r="AI3" s="40">
        <f t="shared" si="2"/>
        <v>44316</v>
      </c>
      <c r="AJ3" s="40">
        <f t="shared" si="2"/>
        <v>44347</v>
      </c>
      <c r="AK3" s="40">
        <f t="shared" si="2"/>
        <v>44377</v>
      </c>
      <c r="AL3" s="40">
        <f t="shared" si="2"/>
        <v>44408</v>
      </c>
      <c r="AM3" s="40">
        <f t="shared" si="2"/>
        <v>44439</v>
      </c>
      <c r="AN3" s="40">
        <f t="shared" si="2"/>
        <v>44469</v>
      </c>
      <c r="AO3" s="40">
        <f t="shared" si="2"/>
        <v>44500</v>
      </c>
      <c r="AP3" s="40">
        <f t="shared" si="2"/>
        <v>44530</v>
      </c>
      <c r="AQ3" s="40">
        <f t="shared" si="2"/>
        <v>44561</v>
      </c>
      <c r="AR3" s="40">
        <f t="shared" si="2"/>
        <v>44592</v>
      </c>
      <c r="AS3" s="40">
        <f t="shared" si="2"/>
        <v>44620</v>
      </c>
      <c r="AT3" s="40">
        <f t="shared" si="2"/>
        <v>44651</v>
      </c>
      <c r="AU3" s="40">
        <f t="shared" si="2"/>
        <v>44681</v>
      </c>
      <c r="AV3" s="40">
        <f t="shared" si="2"/>
        <v>44712</v>
      </c>
      <c r="AW3" s="40">
        <f t="shared" si="2"/>
        <v>44742</v>
      </c>
      <c r="AX3" s="40">
        <f t="shared" si="2"/>
        <v>44773</v>
      </c>
      <c r="AY3" s="40">
        <f t="shared" si="2"/>
        <v>44804</v>
      </c>
      <c r="AZ3" s="40">
        <f t="shared" si="2"/>
        <v>44834</v>
      </c>
      <c r="BA3" s="40">
        <f t="shared" si="2"/>
        <v>44865</v>
      </c>
      <c r="BB3" s="40">
        <f t="shared" si="2"/>
        <v>44895</v>
      </c>
      <c r="BC3" s="40">
        <f t="shared" si="2"/>
        <v>44926</v>
      </c>
    </row>
    <row r="4" spans="1:55" ht="16" x14ac:dyDescent="0.2">
      <c r="A4" s="204" t="s">
        <v>50</v>
      </c>
      <c r="B4" s="204"/>
      <c r="C4" s="211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</row>
    <row r="5" spans="1:55" x14ac:dyDescent="0.15">
      <c r="A5" s="47" t="s">
        <v>19</v>
      </c>
      <c r="C5" s="172">
        <f ca="1">SUMIFS($G5:$BC5,$G$3:$BC$3,DATE(C$3,12,31))</f>
        <v>4495858.046994227</v>
      </c>
      <c r="D5" s="171">
        <f t="shared" ref="D5:F10" ca="1" si="3">SUMIFS($G5:$BC5,$G$3:$BC$3,DATE(D$3,12,31))</f>
        <v>7082934.4227761179</v>
      </c>
      <c r="E5" s="171">
        <f t="shared" ca="1" si="3"/>
        <v>3988082.2963783159</v>
      </c>
      <c r="F5" s="171">
        <f t="shared" ca="1" si="3"/>
        <v>5364137.3780309446</v>
      </c>
      <c r="G5" s="166">
        <v>0</v>
      </c>
      <c r="H5" s="171">
        <f ca="1">G5+CF!G19</f>
        <v>267319.22541666665</v>
      </c>
      <c r="I5" s="171">
        <f ca="1">H5+CF!H19</f>
        <v>204713.17345794139</v>
      </c>
      <c r="J5" s="171">
        <f ca="1">I5+CF!I19</f>
        <v>142494.75542024401</v>
      </c>
      <c r="K5" s="171">
        <f ca="1">J5+CF!J19</f>
        <v>5080643.3104415191</v>
      </c>
      <c r="L5" s="171">
        <f ca="1">K5+CF!K19</f>
        <v>5019152.1192136034</v>
      </c>
      <c r="M5" s="171">
        <f ca="1">L5+CF!L19</f>
        <v>4957857.3241829593</v>
      </c>
      <c r="N5" s="171">
        <f ca="1">M5+CF!M19</f>
        <v>4885145.3975054286</v>
      </c>
      <c r="O5" s="171">
        <f ca="1">N5+CF!N19</f>
        <v>4802527.8657053588</v>
      </c>
      <c r="P5" s="171">
        <f ca="1">O5+CF!O19</f>
        <v>4723121.9405477066</v>
      </c>
      <c r="Q5" s="171">
        <f ca="1">P5+CF!P19</f>
        <v>4646193.7917234795</v>
      </c>
      <c r="R5" s="171">
        <f ca="1">Q5+CF!Q19</f>
        <v>4570613.1131715188</v>
      </c>
      <c r="S5" s="171">
        <f ca="1">R5+CF!R19</f>
        <v>4495858.046994227</v>
      </c>
      <c r="T5" s="171">
        <f ca="1">S5+CF!S19</f>
        <v>4348926.4875396434</v>
      </c>
      <c r="U5" s="171">
        <f ca="1">T5+CF!T19</f>
        <v>4137935.733948763</v>
      </c>
      <c r="V5" s="171">
        <f ca="1">U5+CF!U19</f>
        <v>3941947.5133638429</v>
      </c>
      <c r="W5" s="171">
        <f ca="1">V5+CF!V19</f>
        <v>3749416.3446228458</v>
      </c>
      <c r="X5" s="171">
        <f ca="1">W5+CF!W19</f>
        <v>3557032.3334182166</v>
      </c>
      <c r="Y5" s="171">
        <f ca="1">X5+CF!X19</f>
        <v>3370324.1494023791</v>
      </c>
      <c r="Z5" s="171">
        <f ca="1">Y5+CF!Y19</f>
        <v>3172775.3900103671</v>
      </c>
      <c r="AA5" s="171">
        <f ca="1">Z5+CF!Z19</f>
        <v>2959901.0715765059</v>
      </c>
      <c r="AB5" s="171">
        <f ca="1">AA5+CF!AA19</f>
        <v>7747987.5926836338</v>
      </c>
      <c r="AC5" s="171">
        <f ca="1">AB5+CF!AB19</f>
        <v>7529845.9698406029</v>
      </c>
      <c r="AD5" s="171">
        <f ca="1">AC5+CF!AC19</f>
        <v>7304477.0589216389</v>
      </c>
      <c r="AE5" s="171">
        <f ca="1">AD5+CF!AD19</f>
        <v>7082934.4227761179</v>
      </c>
      <c r="AF5" s="171">
        <f ca="1">AE5+CF!AE19</f>
        <v>6817361.9107995229</v>
      </c>
      <c r="AG5" s="171">
        <f ca="1">AF5+CF!AF19</f>
        <v>6519684.3868618254</v>
      </c>
      <c r="AH5" s="171">
        <f ca="1">AG5+CF!AG19</f>
        <v>6246202.3070682138</v>
      </c>
      <c r="AI5" s="171">
        <f ca="1">AH5+CF!AH19</f>
        <v>5974608.0498622674</v>
      </c>
      <c r="AJ5" s="171">
        <f ca="1">AI5+CF!AI19</f>
        <v>5700938.152270874</v>
      </c>
      <c r="AK5" s="171">
        <f ca="1">AJ5+CF!AJ19</f>
        <v>5439118.5933251157</v>
      </c>
      <c r="AL5" s="171">
        <f ca="1">AK5+CF!AK19</f>
        <v>5182588.1714632194</v>
      </c>
      <c r="AM5" s="171">
        <f ca="1">AL5+CF!AL19</f>
        <v>4932447.4323160509</v>
      </c>
      <c r="AN5" s="171">
        <f ca="1">AM5+CF!AM19</f>
        <v>4694188.0423921365</v>
      </c>
      <c r="AO5" s="171">
        <f ca="1">AN5+CF!AN19</f>
        <v>4453512.1159418719</v>
      </c>
      <c r="AP5" s="171">
        <f ca="1">AO5+CF!AO19</f>
        <v>4213030.865993225</v>
      </c>
      <c r="AQ5" s="171">
        <f ca="1">AP5+CF!AP19</f>
        <v>3988082.2963783159</v>
      </c>
      <c r="AR5" s="171">
        <f ca="1">AQ5+CF!AQ19</f>
        <v>3807272.4279037639</v>
      </c>
      <c r="AS5" s="171">
        <f ca="1">AR5+CF!AR19</f>
        <v>3706517.7582024359</v>
      </c>
      <c r="AT5" s="171">
        <f ca="1">AS5+CF!AS19</f>
        <v>3675896.3913962818</v>
      </c>
      <c r="AU5" s="171">
        <f ca="1">AT5+CF!AT19</f>
        <v>3698530.5913533377</v>
      </c>
      <c r="AV5" s="171">
        <f ca="1">AU5+CF!AU19</f>
        <v>3774778.861108812</v>
      </c>
      <c r="AW5" s="171">
        <f ca="1">AV5+CF!AV19</f>
        <v>3893218.1629580189</v>
      </c>
      <c r="AX5" s="171">
        <f ca="1">AW5+CF!AW19</f>
        <v>4048903.1424756544</v>
      </c>
      <c r="AY5" s="171">
        <f ca="1">AX5+CF!AX19</f>
        <v>4247397.2317610402</v>
      </c>
      <c r="AZ5" s="171">
        <f ca="1">AY5+CF!AY19</f>
        <v>4481865.8349480554</v>
      </c>
      <c r="BA5" s="171">
        <f ca="1">AZ5+CF!AZ19</f>
        <v>4742208.0403717067</v>
      </c>
      <c r="BB5" s="171">
        <f ca="1">BA5+CF!BA19</f>
        <v>5033070.2578407126</v>
      </c>
      <c r="BC5" s="171">
        <f ca="1">BB5+CF!BB19</f>
        <v>5364137.3780309446</v>
      </c>
    </row>
    <row r="6" spans="1:55" x14ac:dyDescent="0.15">
      <c r="A6" s="47" t="s">
        <v>12</v>
      </c>
      <c r="C6" s="172">
        <f t="shared" ref="C6:C10" ca="1" si="4">SUMIFS($G6:$BC6,$G$3:$BC$3,DATE(C$3,12,31))</f>
        <v>7934.4495787698324</v>
      </c>
      <c r="D6" s="171">
        <f t="shared" ca="1" si="3"/>
        <v>61389.104523274043</v>
      </c>
      <c r="E6" s="171">
        <f t="shared" ca="1" si="3"/>
        <v>175929.89359797121</v>
      </c>
      <c r="F6" s="171">
        <f t="shared" ca="1" si="3"/>
        <v>537727.56135125039</v>
      </c>
      <c r="G6" s="166">
        <v>0</v>
      </c>
      <c r="H6" s="171">
        <f ca="1">Main!$D$86*IS!G9</f>
        <v>502</v>
      </c>
      <c r="I6" s="171">
        <f ca="1">Main!$D$86*IS!H9</f>
        <v>765.39918344475711</v>
      </c>
      <c r="J6" s="171">
        <f ca="1">Main!$D$86*IS!I9</f>
        <v>901.62259899778553</v>
      </c>
      <c r="K6" s="171">
        <f ca="1">Main!$D$86*IS!J9</f>
        <v>1143.721924652963</v>
      </c>
      <c r="L6" s="171">
        <f ca="1">Main!$D$86*IS!K9</f>
        <v>1273.018218389195</v>
      </c>
      <c r="M6" s="171">
        <f ca="1">Main!$D$86*IS!L9</f>
        <v>1346.1922311185367</v>
      </c>
      <c r="N6" s="171">
        <f ca="1">Main!$D$86*IS!M9</f>
        <v>2897.445429502689</v>
      </c>
      <c r="O6" s="171">
        <f ca="1">Main!$D$86*IS!N9</f>
        <v>4528.8942096006367</v>
      </c>
      <c r="P6" s="171">
        <f ca="1">Main!$D$86*IS!O9</f>
        <v>6208.3801124070442</v>
      </c>
      <c r="Q6" s="171">
        <f ca="1">Main!$D$86*IS!P9</f>
        <v>7083.3028007609282</v>
      </c>
      <c r="R6" s="171">
        <f ca="1">Main!$D$86*IS!Q9</f>
        <v>7597.5247229910201</v>
      </c>
      <c r="S6" s="171">
        <f ca="1">Main!$D$86*IS!R9</f>
        <v>7934.4495787698324</v>
      </c>
      <c r="T6" s="171">
        <f ca="1">Main!$D$86*IS!S9</f>
        <v>19610.189729219495</v>
      </c>
      <c r="U6" s="171">
        <f ca="1">Main!$D$86*IS!T9</f>
        <v>28315.464214889809</v>
      </c>
      <c r="V6" s="171">
        <f ca="1">Main!$D$86*IS!U9</f>
        <v>35076.718601343819</v>
      </c>
      <c r="W6" s="171">
        <f ca="1">Main!$D$86*IS!V9</f>
        <v>39748.022655789602</v>
      </c>
      <c r="X6" s="171">
        <f ca="1">Main!$D$86*IS!W9</f>
        <v>43104.426000091415</v>
      </c>
      <c r="Y6" s="171">
        <f ca="1">Main!$D$86*IS!X9</f>
        <v>45619.767701113393</v>
      </c>
      <c r="Z6" s="171">
        <f ca="1">Main!$D$86*IS!Y9</f>
        <v>48443.421886180084</v>
      </c>
      <c r="AA6" s="171">
        <f ca="1">Main!$D$86*IS!Z9</f>
        <v>51499.416284880172</v>
      </c>
      <c r="AB6" s="171">
        <f ca="1">Main!$D$86*IS!AA9</f>
        <v>54737.962904466112</v>
      </c>
      <c r="AC6" s="171">
        <f ca="1">Main!$D$86*IS!AB9</f>
        <v>57289.907562176428</v>
      </c>
      <c r="AD6" s="171">
        <f ca="1">Main!$D$86*IS!AC9</f>
        <v>59453.779445799228</v>
      </c>
      <c r="AE6" s="171">
        <f ca="1">Main!$D$86*IS!AD9</f>
        <v>61389.104523274043</v>
      </c>
      <c r="AF6" s="171">
        <f ca="1">Main!$D$86*IS!AE9</f>
        <v>81071.331607731365</v>
      </c>
      <c r="AG6" s="171">
        <f ca="1">Main!$D$86*IS!AF9</f>
        <v>95824.419701404884</v>
      </c>
      <c r="AH6" s="171">
        <f ca="1">Main!$D$86*IS!AG9</f>
        <v>107062.06204882472</v>
      </c>
      <c r="AI6" s="171">
        <f ca="1">Main!$D$86*IS!AH9</f>
        <v>115801.48181475952</v>
      </c>
      <c r="AJ6" s="171">
        <f ca="1">Main!$D$86*IS!AI9</f>
        <v>122775.68950735567</v>
      </c>
      <c r="AK6" s="171">
        <f ca="1">Main!$D$86*IS!AJ9</f>
        <v>128512.76889197972</v>
      </c>
      <c r="AL6" s="171">
        <f ca="1">Main!$D$86*IS!AK9</f>
        <v>137007.51153731105</v>
      </c>
      <c r="AM6" s="171">
        <f ca="1">Main!$D$86*IS!AL9</f>
        <v>143926.52165145779</v>
      </c>
      <c r="AN6" s="171">
        <f ca="1">Main!$D$86*IS!AM9</f>
        <v>149748.36940007782</v>
      </c>
      <c r="AO6" s="171">
        <f ca="1">Main!$D$86*IS!AN9</f>
        <v>159267.33775054314</v>
      </c>
      <c r="AP6" s="171">
        <f ca="1">Main!$D$86*IS!AO9</f>
        <v>167895.23650257257</v>
      </c>
      <c r="AQ6" s="171">
        <f ca="1">Main!$D$86*IS!AP9</f>
        <v>175929.89359797121</v>
      </c>
      <c r="AR6" s="171">
        <f ca="1">Main!$D$86*IS!AQ9</f>
        <v>233099.48495521749</v>
      </c>
      <c r="AS6" s="171">
        <f ca="1">Main!$D$86*IS!AR9</f>
        <v>279739.76560921851</v>
      </c>
      <c r="AT6" s="171">
        <f ca="1">Main!$D$86*IS!AS9</f>
        <v>318266.17794706131</v>
      </c>
      <c r="AU6" s="171">
        <f ca="1">Main!$D$86*IS!AT9</f>
        <v>351401.62010048318</v>
      </c>
      <c r="AV6" s="171">
        <f ca="1">Main!$D$86*IS!AU9</f>
        <v>380478.25418391562</v>
      </c>
      <c r="AW6" s="171">
        <f ca="1">Main!$D$86*IS!AV9</f>
        <v>406500.45629519661</v>
      </c>
      <c r="AX6" s="171">
        <f ca="1">Main!$D$86*IS!AW9</f>
        <v>430254.40777069452</v>
      </c>
      <c r="AY6" s="171">
        <f ca="1">Main!$D$86*IS!AX9</f>
        <v>452426.54056728818</v>
      </c>
      <c r="AZ6" s="171">
        <f ca="1">Main!$D$86*IS!AY9</f>
        <v>473479.94792192068</v>
      </c>
      <c r="BA6" s="171">
        <f ca="1">Main!$D$86*IS!AZ9</f>
        <v>494615.38111504726</v>
      </c>
      <c r="BB6" s="171">
        <f ca="1">Main!$D$86*IS!BA9</f>
        <v>516009.39342394797</v>
      </c>
      <c r="BC6" s="171">
        <f ca="1">Main!$D$86*IS!BB9</f>
        <v>537727.56135125039</v>
      </c>
    </row>
    <row r="7" spans="1:55" x14ac:dyDescent="0.15">
      <c r="A7" s="47" t="s">
        <v>6</v>
      </c>
      <c r="C7" s="172">
        <f t="shared" si="4"/>
        <v>0</v>
      </c>
      <c r="D7" s="171">
        <f t="shared" si="3"/>
        <v>0</v>
      </c>
      <c r="E7" s="171">
        <f t="shared" si="3"/>
        <v>0</v>
      </c>
      <c r="F7" s="171">
        <f t="shared" si="3"/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  <c r="T7" s="166">
        <v>0</v>
      </c>
      <c r="U7" s="166">
        <v>0</v>
      </c>
      <c r="V7" s="166">
        <v>0</v>
      </c>
      <c r="W7" s="166">
        <v>0</v>
      </c>
      <c r="X7" s="166">
        <v>0</v>
      </c>
      <c r="Y7" s="166">
        <v>0</v>
      </c>
      <c r="Z7" s="166">
        <v>0</v>
      </c>
      <c r="AA7" s="166">
        <v>0</v>
      </c>
      <c r="AB7" s="166">
        <v>0</v>
      </c>
      <c r="AC7" s="166">
        <v>0</v>
      </c>
      <c r="AD7" s="166">
        <v>0</v>
      </c>
      <c r="AE7" s="166">
        <v>0</v>
      </c>
      <c r="AF7" s="166">
        <v>0</v>
      </c>
      <c r="AG7" s="166">
        <v>0</v>
      </c>
      <c r="AH7" s="166">
        <v>0</v>
      </c>
      <c r="AI7" s="166">
        <v>0</v>
      </c>
      <c r="AJ7" s="166">
        <v>0</v>
      </c>
      <c r="AK7" s="166">
        <v>0</v>
      </c>
      <c r="AL7" s="166">
        <v>0</v>
      </c>
      <c r="AM7" s="166">
        <v>0</v>
      </c>
      <c r="AN7" s="166">
        <v>0</v>
      </c>
      <c r="AO7" s="166">
        <v>0</v>
      </c>
      <c r="AP7" s="166">
        <v>0</v>
      </c>
      <c r="AQ7" s="166">
        <v>0</v>
      </c>
      <c r="AR7" s="166">
        <v>0</v>
      </c>
      <c r="AS7" s="166">
        <v>0</v>
      </c>
      <c r="AT7" s="166">
        <v>0</v>
      </c>
      <c r="AU7" s="166">
        <v>0</v>
      </c>
      <c r="AV7" s="166">
        <v>0</v>
      </c>
      <c r="AW7" s="166">
        <v>0</v>
      </c>
      <c r="AX7" s="166">
        <v>0</v>
      </c>
      <c r="AY7" s="166">
        <v>0</v>
      </c>
      <c r="AZ7" s="166">
        <v>0</v>
      </c>
      <c r="BA7" s="166">
        <v>0</v>
      </c>
      <c r="BB7" s="166">
        <v>0</v>
      </c>
      <c r="BC7" s="166">
        <v>0</v>
      </c>
    </row>
    <row r="8" spans="1:55" x14ac:dyDescent="0.15">
      <c r="A8" s="95" t="s">
        <v>219</v>
      </c>
      <c r="C8" s="172">
        <f t="shared" ca="1" si="4"/>
        <v>294037.12713877863</v>
      </c>
      <c r="D8" s="171">
        <f t="shared" ca="1" si="3"/>
        <v>1163989.2057778679</v>
      </c>
      <c r="E8" s="171">
        <f t="shared" ca="1" si="3"/>
        <v>2246788.8084890889</v>
      </c>
      <c r="F8" s="171">
        <f t="shared" ca="1" si="3"/>
        <v>1665633.2355861466</v>
      </c>
      <c r="G8" s="166">
        <v>0</v>
      </c>
      <c r="H8" s="171">
        <f ca="1">IF(IS!G43&lt;0,BS!G8-IS!G43,MAX(BS!G8-IS!G43,0))</f>
        <v>22001.542208333332</v>
      </c>
      <c r="I8" s="171">
        <f ca="1">IF(IS!H43&lt;0,BS!H8-IS!H43,MAX(BS!H8-IS!H43,0))</f>
        <v>43824.236371107676</v>
      </c>
      <c r="J8" s="171">
        <f ca="1">IF(IS!I43&lt;0,BS!I8-IS!I43,MAX(BS!I8-IS!I43,0))</f>
        <v>65554.434834721513</v>
      </c>
      <c r="K8" s="171">
        <f ca="1">IF(IS!J43&lt;0,BS!J8-IS!J43,MAX(BS!J8-IS!J43,0))</f>
        <v>87120.247856215487</v>
      </c>
      <c r="L8" s="171">
        <f ca="1">IF(IS!K43&lt;0,BS!K8-IS!K43,MAX(BS!K8-IS!K43,0))</f>
        <v>108598.26869426256</v>
      </c>
      <c r="M8" s="171">
        <f ca="1">IF(IS!L43&lt;0,BS!L8-IS!L43,MAX(BS!L8-IS!L43,0))</f>
        <v>130026.6043776664</v>
      </c>
      <c r="N8" s="171">
        <f ca="1">IF(IS!M43&lt;0,BS!M8-IS!M43,MAX(BS!M8-IS!M43,0))</f>
        <v>159496.61736853409</v>
      </c>
      <c r="O8" s="171">
        <f ca="1">IF(IS!N43&lt;0,BS!N8-IS!N43,MAX(BS!N8-IS!N43,0))</f>
        <v>187858.87663771526</v>
      </c>
      <c r="P8" s="171">
        <f ca="1">IF(IS!O43&lt;0,BS!O8-IS!O43,MAX(BS!O8-IS!O43,0))</f>
        <v>215080.76497889089</v>
      </c>
      <c r="Q8" s="171">
        <f ca="1">IF(IS!P43&lt;0,BS!P8-IS!P43,MAX(BS!P8-IS!P43,0))</f>
        <v>241708.58081467423</v>
      </c>
      <c r="R8" s="171">
        <f ca="1">IF(IS!Q43&lt;0,BS!Q8-IS!Q43,MAX(BS!Q8-IS!Q43,0))</f>
        <v>267987.23996526335</v>
      </c>
      <c r="S8" s="171">
        <f ca="1">IF(IS!R43&lt;0,BS!R8-IS!R43,MAX(BS!R8-IS!R43,0))</f>
        <v>294037.12713877863</v>
      </c>
      <c r="T8" s="171">
        <f ca="1">IF(IS!S43&lt;0,BS!S8-IS!S43,MAX(BS!S8-IS!S43,0))</f>
        <v>370839.33158347191</v>
      </c>
      <c r="U8" s="171">
        <f ca="1">IF(IS!T43&lt;0,BS!T8-IS!T43,MAX(BS!T8-IS!T43,0))</f>
        <v>441730.65465239505</v>
      </c>
      <c r="V8" s="171">
        <f ca="1">IF(IS!U43&lt;0,BS!U8-IS!U43,MAX(BS!U8-IS!U43,0))</f>
        <v>508031.08599291591</v>
      </c>
      <c r="W8" s="171">
        <f ca="1">IF(IS!V43&lt;0,BS!V8-IS!V43,MAX(BS!V8-IS!V43,0))</f>
        <v>576502.47277109313</v>
      </c>
      <c r="X8" s="171">
        <f ca="1">IF(IS!W43&lt;0,BS!W8-IS!W43,MAX(BS!W8-IS!W43,0))</f>
        <v>642699.89383615635</v>
      </c>
      <c r="Y8" s="171">
        <f ca="1">IF(IS!X43&lt;0,BS!X8-IS!X43,MAX(BS!X8-IS!X43,0))</f>
        <v>707198.20158217929</v>
      </c>
      <c r="Z8" s="171">
        <f ca="1">IF(IS!Y43&lt;0,BS!Y8-IS!Y43,MAX(BS!Y8-IS!Y43,0))</f>
        <v>780984.02541056462</v>
      </c>
      <c r="AA8" s="171">
        <f ca="1">IF(IS!Z43&lt;0,BS!Z8-IS!Z43,MAX(BS!Z8-IS!Z43,0))</f>
        <v>856210.22448588209</v>
      </c>
      <c r="AB8" s="171">
        <f ca="1">IF(IS!AA43&lt;0,BS!AA8-IS!AA43,MAX(BS!AA8-IS!AA43,0))</f>
        <v>929323.46063557523</v>
      </c>
      <c r="AC8" s="171">
        <f ca="1">IF(IS!AB43&lt;0,BS!AB8-IS!AB43,MAX(BS!AB8-IS!AB43,0))</f>
        <v>1008909.3604760035</v>
      </c>
      <c r="AD8" s="171">
        <f ca="1">IF(IS!AC43&lt;0,BS!AC8-IS!AC43,MAX(BS!AC8-IS!AC43,0))</f>
        <v>1087081.6982788499</v>
      </c>
      <c r="AE8" s="171">
        <f ca="1">IF(IS!AD43&lt;0,BS!AD8-IS!AD43,MAX(BS!AD8-IS!AD43,0))</f>
        <v>1163989.2057778679</v>
      </c>
      <c r="AF8" s="171">
        <f ca="1">IF(IS!AE43&lt;0,BS!AE8-IS!AE43,MAX(BS!AE8-IS!AE43,0))</f>
        <v>1272982.4566624665</v>
      </c>
      <c r="AG8" s="171">
        <f ca="1">IF(IS!AF43&lt;0,BS!AF8-IS!AF43,MAX(BS!AF8-IS!AF43,0))</f>
        <v>1372363.4725342561</v>
      </c>
      <c r="AH8" s="171">
        <f ca="1">IF(IS!AG43&lt;0,BS!AG8-IS!AG43,MAX(BS!AG8-IS!AG43,0))</f>
        <v>1464419.9125179944</v>
      </c>
      <c r="AI8" s="171">
        <f ca="1">IF(IS!AH43&lt;0,BS!AH8-IS!AH43,MAX(BS!AH8-IS!AH43,0))</f>
        <v>1562479.4525784184</v>
      </c>
      <c r="AJ8" s="171">
        <f ca="1">IF(IS!AI43&lt;0,BS!AI8-IS!AI43,MAX(BS!AI8-IS!AI43,0))</f>
        <v>1655988.8408319699</v>
      </c>
      <c r="AK8" s="171">
        <f ca="1">IF(IS!AJ43&lt;0,BS!AJ8-IS!AJ43,MAX(BS!AJ8-IS!AJ43,0))</f>
        <v>1745753.1438404489</v>
      </c>
      <c r="AL8" s="171">
        <f ca="1">IF(IS!AK43&lt;0,BS!AK8-IS!AK43,MAX(BS!AK8-IS!AK43,0))</f>
        <v>1835560.1361352971</v>
      </c>
      <c r="AM8" s="171">
        <f ca="1">IF(IS!AL43&lt;0,BS!AL8-IS!AL43,MAX(BS!AL8-IS!AL43,0))</f>
        <v>1920851.6612434674</v>
      </c>
      <c r="AN8" s="171">
        <f ca="1">IF(IS!AM43&lt;0,BS!AM8-IS!AM43,MAX(BS!AM8-IS!AM43,0))</f>
        <v>2002341.7090820372</v>
      </c>
      <c r="AO8" s="171">
        <f ca="1">IF(IS!AN43&lt;0,BS!AN8-IS!AN43,MAX(BS!AN8-IS!AN43,0))</f>
        <v>2089324.8097586525</v>
      </c>
      <c r="AP8" s="171">
        <f ca="1">IF(IS!AO43&lt;0,BS!AO8-IS!AO43,MAX(BS!AO8-IS!AO43,0))</f>
        <v>2170678.58404609</v>
      </c>
      <c r="AQ8" s="171">
        <f ca="1">IF(IS!AP43&lt;0,BS!AP8-IS!AP43,MAX(BS!AP8-IS!AP43,0))</f>
        <v>2246788.8084890889</v>
      </c>
      <c r="AR8" s="171">
        <f ca="1">IF(IS!AQ43&lt;0,BS!AQ8-IS!AQ43,MAX(BS!AQ8-IS!AQ43,0))</f>
        <v>2297245.4919782761</v>
      </c>
      <c r="AS8" s="171">
        <f ca="1">IF(IS!AR43&lt;0,BS!AR8-IS!AR43,MAX(BS!AR8-IS!AR43,0))</f>
        <v>2317317.0772800185</v>
      </c>
      <c r="AT8" s="171">
        <f ca="1">IF(IS!AS43&lt;0,BS!AS8-IS!AS43,MAX(BS!AS8-IS!AS43,0))</f>
        <v>2318680.4487425843</v>
      </c>
      <c r="AU8" s="171">
        <f ca="1">IF(IS!AT43&lt;0,BS!AT8-IS!AT43,MAX(BS!AT8-IS!AT43,0))</f>
        <v>2301473.1373100793</v>
      </c>
      <c r="AV8" s="171">
        <f ca="1">IF(IS!AU43&lt;0,BS!AU8-IS!AU43,MAX(BS!AU8-IS!AU43,0))</f>
        <v>2265306.6599137527</v>
      </c>
      <c r="AW8" s="171">
        <f ca="1">IF(IS!AV43&lt;0,BS!AV8-IS!AV43,MAX(BS!AV8-IS!AV43,0))</f>
        <v>2218565.6260156347</v>
      </c>
      <c r="AX8" s="171">
        <f ca="1">IF(IS!AW43&lt;0,BS!AW8-IS!AW43,MAX(BS!AW8-IS!AW43,0))</f>
        <v>2156327.1742514079</v>
      </c>
      <c r="AY8" s="171">
        <f ca="1">IF(IS!AX43&lt;0,BS!AX8-IS!AX43,MAX(BS!AX8-IS!AX43,0))</f>
        <v>2079619.763515865</v>
      </c>
      <c r="AZ8" s="171">
        <f ca="1">IF(IS!AY43&lt;0,BS!AY8-IS!AY43,MAX(BS!AY8-IS!AY43,0))</f>
        <v>1992199.1520204972</v>
      </c>
      <c r="BA8" s="171">
        <f ca="1">IF(IS!AZ43&lt;0,BS!AZ8-IS!AZ43,MAX(BS!AZ8-IS!AZ43,0))</f>
        <v>1897380.2197193089</v>
      </c>
      <c r="BB8" s="171">
        <f ca="1">IF(IS!BA43&lt;0,BS!BA8-IS!BA43,MAX(BS!BA8-IS!BA43,0))</f>
        <v>1788595.5997921934</v>
      </c>
      <c r="BC8" s="171">
        <f ca="1">IF(IS!BB43&lt;0,BS!BB8-IS!BB43,MAX(BS!BB8-IS!BB43,0))</f>
        <v>1665633.2355861466</v>
      </c>
    </row>
    <row r="9" spans="1:55" x14ac:dyDescent="0.15">
      <c r="A9" s="47" t="s">
        <v>13</v>
      </c>
      <c r="C9" s="172">
        <f t="shared" si="4"/>
        <v>0</v>
      </c>
      <c r="D9" s="171">
        <f t="shared" si="3"/>
        <v>0</v>
      </c>
      <c r="E9" s="171">
        <f t="shared" si="3"/>
        <v>0</v>
      </c>
      <c r="F9" s="171">
        <f t="shared" si="3"/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  <c r="Y9" s="166">
        <v>0</v>
      </c>
      <c r="Z9" s="166">
        <v>0</v>
      </c>
      <c r="AA9" s="166">
        <v>0</v>
      </c>
      <c r="AB9" s="166">
        <v>0</v>
      </c>
      <c r="AC9" s="166">
        <v>0</v>
      </c>
      <c r="AD9" s="166">
        <v>0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>
        <v>0</v>
      </c>
      <c r="AN9" s="166">
        <v>0</v>
      </c>
      <c r="AO9" s="166">
        <v>0</v>
      </c>
      <c r="AP9" s="166">
        <v>0</v>
      </c>
      <c r="AQ9" s="166">
        <v>0</v>
      </c>
      <c r="AR9" s="166">
        <v>0</v>
      </c>
      <c r="AS9" s="166">
        <v>0</v>
      </c>
      <c r="AT9" s="166">
        <v>0</v>
      </c>
      <c r="AU9" s="166">
        <v>0</v>
      </c>
      <c r="AV9" s="166">
        <v>0</v>
      </c>
      <c r="AW9" s="166">
        <v>0</v>
      </c>
      <c r="AX9" s="166">
        <v>0</v>
      </c>
      <c r="AY9" s="166">
        <v>0</v>
      </c>
      <c r="AZ9" s="166">
        <v>0</v>
      </c>
      <c r="BA9" s="166">
        <v>0</v>
      </c>
      <c r="BB9" s="166">
        <v>0</v>
      </c>
      <c r="BC9" s="166">
        <v>0</v>
      </c>
    </row>
    <row r="10" spans="1:55" x14ac:dyDescent="0.15">
      <c r="A10" s="59" t="s">
        <v>51</v>
      </c>
      <c r="B10" s="59"/>
      <c r="C10" s="297">
        <f t="shared" ca="1" si="4"/>
        <v>4797829.6237117751</v>
      </c>
      <c r="D10" s="236">
        <f t="shared" ca="1" si="3"/>
        <v>8308312.7330772597</v>
      </c>
      <c r="E10" s="236">
        <f t="shared" ca="1" si="3"/>
        <v>6410800.998465376</v>
      </c>
      <c r="F10" s="236">
        <f t="shared" ca="1" si="3"/>
        <v>7567498.1749683423</v>
      </c>
      <c r="G10" s="236">
        <f>SUM(G5:G9)</f>
        <v>0</v>
      </c>
      <c r="H10" s="236">
        <f t="shared" ref="H10:BC10" ca="1" si="5">SUM(H5:H9)</f>
        <v>289822.76762499998</v>
      </c>
      <c r="I10" s="236">
        <f t="shared" ca="1" si="5"/>
        <v>249302.80901249382</v>
      </c>
      <c r="J10" s="236">
        <f t="shared" ca="1" si="5"/>
        <v>208950.81285396329</v>
      </c>
      <c r="K10" s="236">
        <f t="shared" ca="1" si="5"/>
        <v>5168907.280222388</v>
      </c>
      <c r="L10" s="236">
        <f t="shared" ca="1" si="5"/>
        <v>5129023.4061262552</v>
      </c>
      <c r="M10" s="236">
        <f t="shared" ca="1" si="5"/>
        <v>5089230.1207917444</v>
      </c>
      <c r="N10" s="236">
        <f t="shared" ca="1" si="5"/>
        <v>5047539.4603034658</v>
      </c>
      <c r="O10" s="236">
        <f t="shared" ca="1" si="5"/>
        <v>4994915.6365526747</v>
      </c>
      <c r="P10" s="236">
        <f t="shared" ca="1" si="5"/>
        <v>4944411.0856390046</v>
      </c>
      <c r="Q10" s="236">
        <f t="shared" ca="1" si="5"/>
        <v>4894985.6753389146</v>
      </c>
      <c r="R10" s="236">
        <f t="shared" ca="1" si="5"/>
        <v>4846197.8778597731</v>
      </c>
      <c r="S10" s="236">
        <f t="shared" ca="1" si="5"/>
        <v>4797829.6237117751</v>
      </c>
      <c r="T10" s="236">
        <f t="shared" ca="1" si="5"/>
        <v>4739376.0088523347</v>
      </c>
      <c r="U10" s="236">
        <f t="shared" ca="1" si="5"/>
        <v>4607981.8528160481</v>
      </c>
      <c r="V10" s="236">
        <f t="shared" ca="1" si="5"/>
        <v>4485055.3179581026</v>
      </c>
      <c r="W10" s="236">
        <f t="shared" ca="1" si="5"/>
        <v>4365666.8400497288</v>
      </c>
      <c r="X10" s="236">
        <f t="shared" ca="1" si="5"/>
        <v>4242836.6532544643</v>
      </c>
      <c r="Y10" s="236">
        <f t="shared" ca="1" si="5"/>
        <v>4123142.1186856721</v>
      </c>
      <c r="Z10" s="236">
        <f t="shared" ca="1" si="5"/>
        <v>4002202.8373071118</v>
      </c>
      <c r="AA10" s="236">
        <f t="shared" ca="1" si="5"/>
        <v>3867610.7123472681</v>
      </c>
      <c r="AB10" s="236">
        <f t="shared" ca="1" si="5"/>
        <v>8732049.0162236746</v>
      </c>
      <c r="AC10" s="236">
        <f t="shared" ca="1" si="5"/>
        <v>8596045.2378787827</v>
      </c>
      <c r="AD10" s="236">
        <f t="shared" ca="1" si="5"/>
        <v>8451012.5366462879</v>
      </c>
      <c r="AE10" s="236">
        <f t="shared" ca="1" si="5"/>
        <v>8308312.7330772597</v>
      </c>
      <c r="AF10" s="236">
        <f t="shared" ca="1" si="5"/>
        <v>8171415.6990697207</v>
      </c>
      <c r="AG10" s="236">
        <f t="shared" ca="1" si="5"/>
        <v>7987872.2790974863</v>
      </c>
      <c r="AH10" s="236">
        <f t="shared" ca="1" si="5"/>
        <v>7817684.281635033</v>
      </c>
      <c r="AI10" s="236">
        <f t="shared" ca="1" si="5"/>
        <v>7652888.9842554461</v>
      </c>
      <c r="AJ10" s="236">
        <f t="shared" ca="1" si="5"/>
        <v>7479702.6826101998</v>
      </c>
      <c r="AK10" s="236">
        <f t="shared" ca="1" si="5"/>
        <v>7313384.5060575446</v>
      </c>
      <c r="AL10" s="236">
        <f t="shared" ca="1" si="5"/>
        <v>7155155.819135827</v>
      </c>
      <c r="AM10" s="236">
        <f t="shared" ca="1" si="5"/>
        <v>6997225.6152109765</v>
      </c>
      <c r="AN10" s="236">
        <f t="shared" ca="1" si="5"/>
        <v>6846278.1208742512</v>
      </c>
      <c r="AO10" s="236">
        <f t="shared" ca="1" si="5"/>
        <v>6702104.2634510677</v>
      </c>
      <c r="AP10" s="236">
        <f t="shared" ca="1" si="5"/>
        <v>6551604.6865418879</v>
      </c>
      <c r="AQ10" s="236">
        <f t="shared" ca="1" si="5"/>
        <v>6410800.998465376</v>
      </c>
      <c r="AR10" s="236">
        <f t="shared" ca="1" si="5"/>
        <v>6337617.4048372582</v>
      </c>
      <c r="AS10" s="236">
        <f t="shared" ca="1" si="5"/>
        <v>6303574.6010916727</v>
      </c>
      <c r="AT10" s="236">
        <f t="shared" ca="1" si="5"/>
        <v>6312843.0180859268</v>
      </c>
      <c r="AU10" s="236">
        <f t="shared" ca="1" si="5"/>
        <v>6351405.3487638999</v>
      </c>
      <c r="AV10" s="236">
        <f t="shared" ca="1" si="5"/>
        <v>6420563.7752064802</v>
      </c>
      <c r="AW10" s="236">
        <f t="shared" ca="1" si="5"/>
        <v>6518284.2452688497</v>
      </c>
      <c r="AX10" s="236">
        <f t="shared" ca="1" si="5"/>
        <v>6635484.724497756</v>
      </c>
      <c r="AY10" s="236">
        <f t="shared" ca="1" si="5"/>
        <v>6779443.5358441938</v>
      </c>
      <c r="AZ10" s="236">
        <f t="shared" ca="1" si="5"/>
        <v>6947544.9348904733</v>
      </c>
      <c r="BA10" s="236">
        <f t="shared" ca="1" si="5"/>
        <v>7134203.6412060633</v>
      </c>
      <c r="BB10" s="236">
        <f t="shared" ca="1" si="5"/>
        <v>7337675.2510568537</v>
      </c>
      <c r="BC10" s="236">
        <f t="shared" ca="1" si="5"/>
        <v>7567498.1749683423</v>
      </c>
    </row>
    <row r="11" spans="1:55" x14ac:dyDescent="0.15">
      <c r="G11" s="80"/>
      <c r="H11" s="80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</row>
    <row r="12" spans="1:55" ht="16" x14ac:dyDescent="0.2">
      <c r="A12" s="204" t="s">
        <v>14</v>
      </c>
      <c r="B12" s="204"/>
      <c r="C12" s="211"/>
      <c r="D12" s="204"/>
      <c r="E12" s="204"/>
      <c r="F12" s="204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</row>
    <row r="13" spans="1:55" x14ac:dyDescent="0.15">
      <c r="A13" s="47" t="s">
        <v>15</v>
      </c>
      <c r="C13" s="172">
        <f t="shared" ref="C13:F16" ca="1" si="6">SUMIFS($G13:$BC13,$G$3:$BC$3,DATE(C$3,12,31))</f>
        <v>43898.574112363101</v>
      </c>
      <c r="D13" s="171">
        <f t="shared" ca="1" si="6"/>
        <v>170006.97237901401</v>
      </c>
      <c r="E13" s="171">
        <f t="shared" ca="1" si="6"/>
        <v>283408.7856593983</v>
      </c>
      <c r="F13" s="171">
        <f t="shared" ca="1" si="6"/>
        <v>360817.04105689778</v>
      </c>
      <c r="G13" s="166">
        <v>0</v>
      </c>
      <c r="H13" s="236">
        <f ca="1">Main!$D$87*(IS!G16+IS!G38)</f>
        <v>30682.774583333336</v>
      </c>
      <c r="I13" s="236">
        <f ca="1">Main!$D$87*(IS!H16+IS!H38)</f>
        <v>30690.676558836676</v>
      </c>
      <c r="J13" s="236">
        <f ca="1">Main!$D$87*(IS!I16+IS!I38)</f>
        <v>30694.763261303269</v>
      </c>
      <c r="K13" s="236">
        <f ca="1">Main!$D$87*(IS!J16+IS!J38)</f>
        <v>30702.026241072923</v>
      </c>
      <c r="L13" s="236">
        <f ca="1">Main!$D$87*(IS!K16+IS!K38)</f>
        <v>30705.90512988501</v>
      </c>
      <c r="M13" s="236">
        <f ca="1">Main!$D$87*(IS!L16+IS!L38)</f>
        <v>30708.10035026689</v>
      </c>
      <c r="N13" s="236">
        <f ca="1">Main!$D$87*(IS!M16+IS!M38)</f>
        <v>43747.463987885087</v>
      </c>
      <c r="O13" s="236">
        <f ca="1">Main!$D$87*(IS!N16+IS!N38)</f>
        <v>43796.407451288025</v>
      </c>
      <c r="P13" s="236">
        <f ca="1">Main!$D$87*(IS!O16+IS!O38)</f>
        <v>43846.79202837222</v>
      </c>
      <c r="Q13" s="236">
        <f ca="1">Main!$D$87*(IS!P16+IS!P38)</f>
        <v>43873.039709022836</v>
      </c>
      <c r="R13" s="236">
        <f ca="1">Main!$D$87*(IS!Q16+IS!Q38)</f>
        <v>43888.46636668974</v>
      </c>
      <c r="S13" s="236">
        <f ca="1">Main!$D$87*(IS!R16+IS!R38)</f>
        <v>43898.574112363101</v>
      </c>
      <c r="T13" s="236">
        <f ca="1">Main!$D$87*(IS!S16+IS!S38)</f>
        <v>128077.62465020991</v>
      </c>
      <c r="U13" s="236">
        <f ca="1">Main!$D$87*(IS!T16+IS!T38)</f>
        <v>128338.78288478003</v>
      </c>
      <c r="V13" s="236">
        <f ca="1">Main!$D$87*(IS!U16+IS!U38)</f>
        <v>128541.62051637364</v>
      </c>
      <c r="W13" s="236">
        <f ca="1">Main!$D$87*(IS!V16+IS!V38)</f>
        <v>136314.28948175703</v>
      </c>
      <c r="X13" s="236">
        <f ca="1">Main!$D$87*(IS!W16+IS!W38)</f>
        <v>136422.17037875322</v>
      </c>
      <c r="Y13" s="236">
        <f ca="1">Main!$D$87*(IS!X16+IS!X38)</f>
        <v>136510.20733828898</v>
      </c>
      <c r="Z13" s="236">
        <f ca="1">Main!$D$87*(IS!Y16+IS!Y38)</f>
        <v>152601.74164101633</v>
      </c>
      <c r="AA13" s="236">
        <f ca="1">Main!$D$87*(IS!Z16+IS!Z38)</f>
        <v>157715.41496390509</v>
      </c>
      <c r="AB13" s="236">
        <f ca="1">Main!$D$87*(IS!AA16+IS!AA38)</f>
        <v>157935.44311831344</v>
      </c>
      <c r="AC13" s="236">
        <f ca="1">Main!$D$87*(IS!AB16+IS!AB38)</f>
        <v>169734.05019135957</v>
      </c>
      <c r="AD13" s="236">
        <f ca="1">Main!$D$87*(IS!AC16+IS!AC38)</f>
        <v>169878.54773557972</v>
      </c>
      <c r="AE13" s="236">
        <f ca="1">Main!$D$87*(IS!AD16+IS!AD38)</f>
        <v>170006.97237901401</v>
      </c>
      <c r="AF13" s="236">
        <f ca="1">Main!$D$87*(IS!AE16+IS!AE38)</f>
        <v>235525.97572858652</v>
      </c>
      <c r="AG13" s="236">
        <f ca="1">Main!$D$87*(IS!AF16+IS!AF38)</f>
        <v>236547.29951824711</v>
      </c>
      <c r="AH13" s="236">
        <f ca="1">Main!$D$87*(IS!AG16+IS!AG38)</f>
        <v>237321.26202559381</v>
      </c>
      <c r="AI13" s="236">
        <f ca="1">Main!$D$87*(IS!AH16+IS!AH38)</f>
        <v>254636.53904393682</v>
      </c>
      <c r="AJ13" s="236">
        <f ca="1">Main!$D$87*(IS!AI16+IS!AI38)</f>
        <v>255110.52986957206</v>
      </c>
      <c r="AK13" s="236">
        <f ca="1">Main!$D$87*(IS!AJ16+IS!AJ38)</f>
        <v>255497.48747552111</v>
      </c>
      <c r="AL13" s="236">
        <f ca="1">Main!$D$87*(IS!AK16+IS!AK38)</f>
        <v>264053.2148156655</v>
      </c>
      <c r="AM13" s="236">
        <f ca="1">Main!$D$87*(IS!AL16+IS!AL38)</f>
        <v>264521.55752027238</v>
      </c>
      <c r="AN13" s="236">
        <f ca="1">Main!$D$87*(IS!AM16+IS!AM38)</f>
        <v>264912.72345517768</v>
      </c>
      <c r="AO13" s="236">
        <f ca="1">Main!$D$87*(IS!AN16+IS!AN38)</f>
        <v>282278.91014570795</v>
      </c>
      <c r="AP13" s="236">
        <f ca="1">Main!$D$87*(IS!AO16+IS!AO38)</f>
        <v>282864.91405605478</v>
      </c>
      <c r="AQ13" s="236">
        <f ca="1">Main!$D$87*(IS!AP16+IS!AP38)</f>
        <v>283408.7856593983</v>
      </c>
      <c r="AR13" s="236">
        <f ca="1">Main!$D$87*(IS!AQ16+IS!AQ38)</f>
        <v>303930.46136834228</v>
      </c>
      <c r="AS13" s="236">
        <f ca="1">Main!$D$87*(IS!AR16+IS!AR38)</f>
        <v>307163.45889742166</v>
      </c>
      <c r="AT13" s="236">
        <f ca="1">Main!$D$87*(IS!AS16+IS!AS38)</f>
        <v>318963.85146501253</v>
      </c>
      <c r="AU13" s="236">
        <f ca="1">Main!$D$87*(IS!AT16+IS!AT38)</f>
        <v>325569.7466254757</v>
      </c>
      <c r="AV13" s="236">
        <f ca="1">Main!$D$87*(IS!AU16+IS!AU38)</f>
        <v>327561.85790344875</v>
      </c>
      <c r="AW13" s="236">
        <f ca="1">Main!$D$87*(IS!AV16+IS!AV38)</f>
        <v>338477.55072645657</v>
      </c>
      <c r="AX13" s="236">
        <f ca="1">Main!$D$87*(IS!AW16+IS!AW38)</f>
        <v>340092.33382179902</v>
      </c>
      <c r="AY13" s="236">
        <f ca="1">Main!$D$87*(IS!AX16+IS!AX38)</f>
        <v>341594.52523079846</v>
      </c>
      <c r="AZ13" s="236">
        <f ca="1">Main!$D$87*(IS!AY16+IS!AY38)</f>
        <v>347343.36007139523</v>
      </c>
      <c r="BA13" s="236">
        <f ca="1">Main!$D$87*(IS!AZ16+IS!AZ38)</f>
        <v>357909.76354192098</v>
      </c>
      <c r="BB13" s="236">
        <f ca="1">Main!$D$87*(IS!BA16+IS!BA38)</f>
        <v>359352.79352806852</v>
      </c>
      <c r="BC13" s="236">
        <f ca="1">Main!$D$87*(IS!BB16+IS!BB38)</f>
        <v>360817.04105689778</v>
      </c>
    </row>
    <row r="14" spans="1:55" x14ac:dyDescent="0.15">
      <c r="A14" s="95" t="s">
        <v>67</v>
      </c>
      <c r="C14" s="172">
        <f t="shared" si="6"/>
        <v>300000</v>
      </c>
      <c r="D14" s="171">
        <f t="shared" si="6"/>
        <v>300000</v>
      </c>
      <c r="E14" s="171">
        <f t="shared" si="6"/>
        <v>300000</v>
      </c>
      <c r="F14" s="171">
        <f t="shared" si="6"/>
        <v>300000</v>
      </c>
      <c r="G14" s="166">
        <v>0</v>
      </c>
      <c r="H14" s="166">
        <v>300000</v>
      </c>
      <c r="I14" s="166">
        <v>300000</v>
      </c>
      <c r="J14" s="166">
        <v>300000</v>
      </c>
      <c r="K14" s="166">
        <v>300000</v>
      </c>
      <c r="L14" s="166">
        <v>300000</v>
      </c>
      <c r="M14" s="166">
        <v>300000</v>
      </c>
      <c r="N14" s="166">
        <v>300000</v>
      </c>
      <c r="O14" s="166">
        <v>300000</v>
      </c>
      <c r="P14" s="166">
        <v>300000</v>
      </c>
      <c r="Q14" s="166">
        <v>300000</v>
      </c>
      <c r="R14" s="166">
        <v>300000</v>
      </c>
      <c r="S14" s="166">
        <v>300000</v>
      </c>
      <c r="T14" s="166">
        <v>300000</v>
      </c>
      <c r="U14" s="166">
        <v>300000</v>
      </c>
      <c r="V14" s="166">
        <v>300000</v>
      </c>
      <c r="W14" s="166">
        <v>300000</v>
      </c>
      <c r="X14" s="166">
        <v>300000</v>
      </c>
      <c r="Y14" s="166">
        <v>300000</v>
      </c>
      <c r="Z14" s="166">
        <v>300000</v>
      </c>
      <c r="AA14" s="166">
        <v>300000</v>
      </c>
      <c r="AB14" s="166">
        <v>300000</v>
      </c>
      <c r="AC14" s="166">
        <v>300000</v>
      </c>
      <c r="AD14" s="166">
        <v>300000</v>
      </c>
      <c r="AE14" s="166">
        <v>300000</v>
      </c>
      <c r="AF14" s="166">
        <v>300000</v>
      </c>
      <c r="AG14" s="166">
        <v>300000</v>
      </c>
      <c r="AH14" s="166">
        <v>300000</v>
      </c>
      <c r="AI14" s="166">
        <v>300000</v>
      </c>
      <c r="AJ14" s="166">
        <v>300000</v>
      </c>
      <c r="AK14" s="166">
        <v>300000</v>
      </c>
      <c r="AL14" s="166">
        <v>300000</v>
      </c>
      <c r="AM14" s="166">
        <v>300000</v>
      </c>
      <c r="AN14" s="166">
        <v>300000</v>
      </c>
      <c r="AO14" s="166">
        <v>300000</v>
      </c>
      <c r="AP14" s="166">
        <v>300000</v>
      </c>
      <c r="AQ14" s="166">
        <v>300000</v>
      </c>
      <c r="AR14" s="166">
        <v>300000</v>
      </c>
      <c r="AS14" s="166">
        <v>300000</v>
      </c>
      <c r="AT14" s="166">
        <v>300000</v>
      </c>
      <c r="AU14" s="166">
        <v>300000</v>
      </c>
      <c r="AV14" s="166">
        <v>300000</v>
      </c>
      <c r="AW14" s="166">
        <v>300000</v>
      </c>
      <c r="AX14" s="166">
        <v>300000</v>
      </c>
      <c r="AY14" s="166">
        <v>300000</v>
      </c>
      <c r="AZ14" s="166">
        <v>300000</v>
      </c>
      <c r="BA14" s="166">
        <v>300000</v>
      </c>
      <c r="BB14" s="166">
        <v>300000</v>
      </c>
      <c r="BC14" s="166">
        <v>300000</v>
      </c>
    </row>
    <row r="15" spans="1:55" x14ac:dyDescent="0.15">
      <c r="A15" s="47" t="s">
        <v>52</v>
      </c>
      <c r="C15" s="172">
        <f t="shared" si="6"/>
        <v>0</v>
      </c>
      <c r="D15" s="171">
        <f t="shared" si="6"/>
        <v>0</v>
      </c>
      <c r="E15" s="171">
        <f t="shared" si="6"/>
        <v>0</v>
      </c>
      <c r="F15" s="171">
        <f t="shared" si="6"/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  <c r="Y15" s="166">
        <v>0</v>
      </c>
      <c r="Z15" s="166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166">
        <v>0</v>
      </c>
      <c r="AG15" s="166">
        <v>0</v>
      </c>
      <c r="AH15" s="166">
        <v>0</v>
      </c>
      <c r="AI15" s="166">
        <v>0</v>
      </c>
      <c r="AJ15" s="166">
        <v>0</v>
      </c>
      <c r="AK15" s="166">
        <v>0</v>
      </c>
      <c r="AL15" s="166">
        <v>0</v>
      </c>
      <c r="AM15" s="166">
        <v>0</v>
      </c>
      <c r="AN15" s="166">
        <v>0</v>
      </c>
      <c r="AO15" s="166">
        <v>0</v>
      </c>
      <c r="AP15" s="166">
        <v>0</v>
      </c>
      <c r="AQ15" s="166">
        <v>0</v>
      </c>
      <c r="AR15" s="166">
        <v>0</v>
      </c>
      <c r="AS15" s="166">
        <v>0</v>
      </c>
      <c r="AT15" s="166">
        <v>0</v>
      </c>
      <c r="AU15" s="166">
        <v>0</v>
      </c>
      <c r="AV15" s="166">
        <v>0</v>
      </c>
      <c r="AW15" s="166">
        <v>0</v>
      </c>
      <c r="AX15" s="166">
        <v>0</v>
      </c>
      <c r="AY15" s="166">
        <v>0</v>
      </c>
      <c r="AZ15" s="166">
        <v>0</v>
      </c>
      <c r="BA15" s="166">
        <v>0</v>
      </c>
      <c r="BB15" s="166">
        <v>0</v>
      </c>
      <c r="BC15" s="166">
        <v>0</v>
      </c>
    </row>
    <row r="16" spans="1:55" x14ac:dyDescent="0.15">
      <c r="A16" s="59" t="s">
        <v>16</v>
      </c>
      <c r="B16" s="59"/>
      <c r="C16" s="297">
        <f t="shared" ca="1" si="6"/>
        <v>343898.5741123631</v>
      </c>
      <c r="D16" s="236">
        <f t="shared" ca="1" si="6"/>
        <v>470006.97237901401</v>
      </c>
      <c r="E16" s="236">
        <f t="shared" ca="1" si="6"/>
        <v>583408.7856593983</v>
      </c>
      <c r="F16" s="236">
        <f t="shared" ca="1" si="6"/>
        <v>660817.04105689772</v>
      </c>
      <c r="G16" s="236">
        <f>SUM(G13:G15)</f>
        <v>0</v>
      </c>
      <c r="H16" s="236">
        <f t="shared" ref="H16:BC16" ca="1" si="7">SUM(H13:H15)</f>
        <v>330682.77458333335</v>
      </c>
      <c r="I16" s="236">
        <f t="shared" ca="1" si="7"/>
        <v>330690.67655883665</v>
      </c>
      <c r="J16" s="236">
        <f t="shared" ca="1" si="7"/>
        <v>330694.76326130325</v>
      </c>
      <c r="K16" s="236">
        <f t="shared" ca="1" si="7"/>
        <v>330702.02624107292</v>
      </c>
      <c r="L16" s="236">
        <f t="shared" ca="1" si="7"/>
        <v>330705.90512988501</v>
      </c>
      <c r="M16" s="236">
        <f t="shared" ca="1" si="7"/>
        <v>330708.1003502669</v>
      </c>
      <c r="N16" s="236">
        <f t="shared" ca="1" si="7"/>
        <v>343747.4639878851</v>
      </c>
      <c r="O16" s="236">
        <f t="shared" ca="1" si="7"/>
        <v>343796.40745128802</v>
      </c>
      <c r="P16" s="236">
        <f t="shared" ca="1" si="7"/>
        <v>343846.79202837223</v>
      </c>
      <c r="Q16" s="236">
        <f t="shared" ca="1" si="7"/>
        <v>343873.03970902285</v>
      </c>
      <c r="R16" s="236">
        <f t="shared" ca="1" si="7"/>
        <v>343888.46636668977</v>
      </c>
      <c r="S16" s="236">
        <f t="shared" ca="1" si="7"/>
        <v>343898.5741123631</v>
      </c>
      <c r="T16" s="236">
        <f t="shared" ca="1" si="7"/>
        <v>428077.62465020991</v>
      </c>
      <c r="U16" s="236">
        <f t="shared" ca="1" si="7"/>
        <v>428338.78288478003</v>
      </c>
      <c r="V16" s="236">
        <f t="shared" ca="1" si="7"/>
        <v>428541.62051637366</v>
      </c>
      <c r="W16" s="236">
        <f t="shared" ca="1" si="7"/>
        <v>436314.28948175703</v>
      </c>
      <c r="X16" s="236">
        <f t="shared" ca="1" si="7"/>
        <v>436422.17037875322</v>
      </c>
      <c r="Y16" s="236">
        <f t="shared" ca="1" si="7"/>
        <v>436510.20733828901</v>
      </c>
      <c r="Z16" s="236">
        <f t="shared" ca="1" si="7"/>
        <v>452601.74164101633</v>
      </c>
      <c r="AA16" s="236">
        <f t="shared" ca="1" si="7"/>
        <v>457715.41496390512</v>
      </c>
      <c r="AB16" s="236">
        <f t="shared" ca="1" si="7"/>
        <v>457935.44311831344</v>
      </c>
      <c r="AC16" s="236">
        <f t="shared" ca="1" si="7"/>
        <v>469734.05019135959</v>
      </c>
      <c r="AD16" s="236">
        <f t="shared" ca="1" si="7"/>
        <v>469878.54773557972</v>
      </c>
      <c r="AE16" s="236">
        <f t="shared" ca="1" si="7"/>
        <v>470006.97237901401</v>
      </c>
      <c r="AF16" s="236">
        <f t="shared" ca="1" si="7"/>
        <v>535525.97572858655</v>
      </c>
      <c r="AG16" s="236">
        <f t="shared" ca="1" si="7"/>
        <v>536547.29951824713</v>
      </c>
      <c r="AH16" s="236">
        <f t="shared" ca="1" si="7"/>
        <v>537321.26202559378</v>
      </c>
      <c r="AI16" s="236">
        <f t="shared" ca="1" si="7"/>
        <v>554636.53904393688</v>
      </c>
      <c r="AJ16" s="236">
        <f t="shared" ca="1" si="7"/>
        <v>555110.52986957203</v>
      </c>
      <c r="AK16" s="236">
        <f t="shared" ca="1" si="7"/>
        <v>555497.48747552116</v>
      </c>
      <c r="AL16" s="236">
        <f t="shared" ca="1" si="7"/>
        <v>564053.2148156655</v>
      </c>
      <c r="AM16" s="236">
        <f t="shared" ca="1" si="7"/>
        <v>564521.55752027244</v>
      </c>
      <c r="AN16" s="236">
        <f t="shared" ca="1" si="7"/>
        <v>564912.72345517762</v>
      </c>
      <c r="AO16" s="236">
        <f t="shared" ca="1" si="7"/>
        <v>582278.91014570789</v>
      </c>
      <c r="AP16" s="236">
        <f t="shared" ca="1" si="7"/>
        <v>582864.91405605478</v>
      </c>
      <c r="AQ16" s="236">
        <f t="shared" ca="1" si="7"/>
        <v>583408.7856593983</v>
      </c>
      <c r="AR16" s="236">
        <f t="shared" ca="1" si="7"/>
        <v>603930.46136834228</v>
      </c>
      <c r="AS16" s="236">
        <f t="shared" ca="1" si="7"/>
        <v>607163.4588974216</v>
      </c>
      <c r="AT16" s="236">
        <f t="shared" ca="1" si="7"/>
        <v>618963.85146501253</v>
      </c>
      <c r="AU16" s="236">
        <f t="shared" ca="1" si="7"/>
        <v>625569.7466254757</v>
      </c>
      <c r="AV16" s="236">
        <f t="shared" ca="1" si="7"/>
        <v>627561.85790344875</v>
      </c>
      <c r="AW16" s="236">
        <f t="shared" ca="1" si="7"/>
        <v>638477.55072645657</v>
      </c>
      <c r="AX16" s="236">
        <f t="shared" ca="1" si="7"/>
        <v>640092.33382179902</v>
      </c>
      <c r="AY16" s="236">
        <f t="shared" ca="1" si="7"/>
        <v>641594.5252307984</v>
      </c>
      <c r="AZ16" s="236">
        <f t="shared" ca="1" si="7"/>
        <v>647343.36007139529</v>
      </c>
      <c r="BA16" s="236">
        <f t="shared" ca="1" si="7"/>
        <v>657909.76354192104</v>
      </c>
      <c r="BB16" s="236">
        <f t="shared" ca="1" si="7"/>
        <v>659352.79352806858</v>
      </c>
      <c r="BC16" s="236">
        <f t="shared" ca="1" si="7"/>
        <v>660817.04105689772</v>
      </c>
    </row>
    <row r="18" spans="1:55" ht="16" x14ac:dyDescent="0.2">
      <c r="A18" s="204" t="s">
        <v>17</v>
      </c>
      <c r="B18" s="204"/>
      <c r="C18" s="211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</row>
    <row r="19" spans="1:55" x14ac:dyDescent="0.15">
      <c r="A19" s="95" t="s">
        <v>208</v>
      </c>
      <c r="C19" s="172">
        <f t="shared" ref="C19:F22" si="8">SUMIFS($G19:$BC19,$G$3:$BC$3,DATE(C$3,12,31))</f>
        <v>5000000</v>
      </c>
      <c r="D19" s="171">
        <f t="shared" si="8"/>
        <v>10000000</v>
      </c>
      <c r="E19" s="171">
        <f t="shared" si="8"/>
        <v>10000000</v>
      </c>
      <c r="F19" s="171">
        <f t="shared" si="8"/>
        <v>10000000</v>
      </c>
      <c r="G19" s="166">
        <v>0</v>
      </c>
      <c r="H19" s="166"/>
      <c r="I19" s="166"/>
      <c r="J19" s="166"/>
      <c r="K19" s="166">
        <v>5000000</v>
      </c>
      <c r="L19" s="166">
        <v>5000000</v>
      </c>
      <c r="M19" s="166">
        <v>5000000</v>
      </c>
      <c r="N19" s="166">
        <v>5000000</v>
      </c>
      <c r="O19" s="166">
        <v>5000000</v>
      </c>
      <c r="P19" s="166">
        <v>5000000</v>
      </c>
      <c r="Q19" s="166">
        <v>5000000</v>
      </c>
      <c r="R19" s="166">
        <v>5000000</v>
      </c>
      <c r="S19" s="166">
        <v>5000000</v>
      </c>
      <c r="T19" s="166">
        <v>5000000</v>
      </c>
      <c r="U19" s="166">
        <v>5000000</v>
      </c>
      <c r="V19" s="166">
        <v>5000000</v>
      </c>
      <c r="W19" s="166">
        <v>5000000</v>
      </c>
      <c r="X19" s="166">
        <v>5000000</v>
      </c>
      <c r="Y19" s="166">
        <v>5000000</v>
      </c>
      <c r="Z19" s="166">
        <v>5000000</v>
      </c>
      <c r="AA19" s="166">
        <v>5000000</v>
      </c>
      <c r="AB19" s="166">
        <v>10000000</v>
      </c>
      <c r="AC19" s="166">
        <v>10000000</v>
      </c>
      <c r="AD19" s="166">
        <v>10000000</v>
      </c>
      <c r="AE19" s="166">
        <v>10000000</v>
      </c>
      <c r="AF19" s="166">
        <v>10000000</v>
      </c>
      <c r="AG19" s="166">
        <v>10000000</v>
      </c>
      <c r="AH19" s="166">
        <v>10000000</v>
      </c>
      <c r="AI19" s="166">
        <v>10000000</v>
      </c>
      <c r="AJ19" s="166">
        <v>10000000</v>
      </c>
      <c r="AK19" s="166">
        <v>10000000</v>
      </c>
      <c r="AL19" s="166">
        <v>10000000</v>
      </c>
      <c r="AM19" s="166">
        <v>10000000</v>
      </c>
      <c r="AN19" s="166">
        <v>10000000</v>
      </c>
      <c r="AO19" s="166">
        <v>10000000</v>
      </c>
      <c r="AP19" s="166">
        <v>10000000</v>
      </c>
      <c r="AQ19" s="166">
        <v>10000000</v>
      </c>
      <c r="AR19" s="166">
        <v>10000000</v>
      </c>
      <c r="AS19" s="166">
        <v>10000000</v>
      </c>
      <c r="AT19" s="166">
        <v>10000000</v>
      </c>
      <c r="AU19" s="166">
        <v>10000000</v>
      </c>
      <c r="AV19" s="166">
        <v>10000000</v>
      </c>
      <c r="AW19" s="166">
        <v>10000000</v>
      </c>
      <c r="AX19" s="166">
        <v>10000000</v>
      </c>
      <c r="AY19" s="166">
        <v>10000000</v>
      </c>
      <c r="AZ19" s="166">
        <v>10000000</v>
      </c>
      <c r="BA19" s="166">
        <v>10000000</v>
      </c>
      <c r="BB19" s="166">
        <v>10000000</v>
      </c>
      <c r="BC19" s="166">
        <v>10000000</v>
      </c>
    </row>
    <row r="20" spans="1:55" x14ac:dyDescent="0.15">
      <c r="A20" s="47" t="s">
        <v>23</v>
      </c>
      <c r="C20" s="172">
        <f t="shared" ca="1" si="8"/>
        <v>-546068.95040058892</v>
      </c>
      <c r="D20" s="171">
        <f t="shared" ca="1" si="8"/>
        <v>-2161694.2393017546</v>
      </c>
      <c r="E20" s="171">
        <f t="shared" ca="1" si="8"/>
        <v>-4172607.7871940224</v>
      </c>
      <c r="F20" s="171">
        <f t="shared" ca="1" si="8"/>
        <v>-3093318.8660885566</v>
      </c>
      <c r="G20" s="166">
        <v>0</v>
      </c>
      <c r="H20" s="171">
        <f ca="1">G20+IS!G48</f>
        <v>-40860.006958333339</v>
      </c>
      <c r="I20" s="171">
        <f ca="1">H20+IS!H48</f>
        <v>-81387.867546342837</v>
      </c>
      <c r="J20" s="171">
        <f ca="1">I20+IS!I48</f>
        <v>-121743.95040733996</v>
      </c>
      <c r="K20" s="171">
        <f ca="1">J20+IS!J48</f>
        <v>-161794.74601868592</v>
      </c>
      <c r="L20" s="171">
        <f ca="1">K20+IS!K48</f>
        <v>-201682.49900363048</v>
      </c>
      <c r="M20" s="171">
        <f ca="1">L20+IS!L48</f>
        <v>-241477.97955852334</v>
      </c>
      <c r="N20" s="171">
        <f ca="1">M20+IS!M48</f>
        <v>-296208.00368442049</v>
      </c>
      <c r="O20" s="171">
        <f ca="1">N20+IS!N48</f>
        <v>-348880.77089861408</v>
      </c>
      <c r="P20" s="171">
        <f ca="1">O20+IS!O48</f>
        <v>-399435.7063893688</v>
      </c>
      <c r="Q20" s="171">
        <f ca="1">P20+IS!P48</f>
        <v>-448887.36437010928</v>
      </c>
      <c r="R20" s="171">
        <f ca="1">Q20+IS!Q48</f>
        <v>-497690.58850691764</v>
      </c>
      <c r="S20" s="171">
        <f ca="1">R20+IS!R48</f>
        <v>-546068.95040058892</v>
      </c>
      <c r="T20" s="171">
        <f ca="1">S20+IS!S48</f>
        <v>-688701.6157978765</v>
      </c>
      <c r="U20" s="171">
        <f ca="1">T20+IS!T48</f>
        <v>-820356.93006873375</v>
      </c>
      <c r="V20" s="171">
        <f ca="1">U20+IS!U48</f>
        <v>-943486.30255827249</v>
      </c>
      <c r="W20" s="171">
        <f ca="1">V20+IS!V48</f>
        <v>-1070647.4494320301</v>
      </c>
      <c r="X20" s="171">
        <f ca="1">W20+IS!W48</f>
        <v>-1193585.5171242903</v>
      </c>
      <c r="Y20" s="171">
        <f ca="1">X20+IS!X48</f>
        <v>-1313368.0886526187</v>
      </c>
      <c r="Z20" s="171">
        <f ca="1">Y20+IS!Y48</f>
        <v>-1450398.9043339058</v>
      </c>
      <c r="AA20" s="171">
        <f ca="1">Z20+IS!Z48</f>
        <v>-1590104.7026166383</v>
      </c>
      <c r="AB20" s="171">
        <f ca="1">AA20+IS!AA48</f>
        <v>-1725886.4268946399</v>
      </c>
      <c r="AC20" s="171">
        <f ca="1">AB20+IS!AB48</f>
        <v>-1873688.8123125779</v>
      </c>
      <c r="AD20" s="171">
        <f ca="1">AC20+IS!AC48</f>
        <v>-2018866.0110892926</v>
      </c>
      <c r="AE20" s="171">
        <f ca="1">AD20+IS!AD48</f>
        <v>-2161694.2393017546</v>
      </c>
      <c r="AF20" s="171">
        <f ca="1">AE20+IS!AE48</f>
        <v>-2364110.2766588666</v>
      </c>
      <c r="AG20" s="171">
        <f ca="1">AF20+IS!AF48</f>
        <v>-2548675.0204207613</v>
      </c>
      <c r="AH20" s="171">
        <f ca="1">AG20+IS!AG48</f>
        <v>-2719636.9803905613</v>
      </c>
      <c r="AI20" s="171">
        <f ca="1">AH20+IS!AH48</f>
        <v>-2901747.5547884917</v>
      </c>
      <c r="AJ20" s="171">
        <f ca="1">AI20+IS!AI48</f>
        <v>-3075407.8472593729</v>
      </c>
      <c r="AK20" s="171">
        <f ca="1">AJ20+IS!AJ48</f>
        <v>-3242112.9814179768</v>
      </c>
      <c r="AL20" s="171">
        <f ca="1">AK20+IS!AK48</f>
        <v>-3408897.3956798376</v>
      </c>
      <c r="AM20" s="171">
        <f ca="1">AL20+IS!AL48</f>
        <v>-3567295.9423092967</v>
      </c>
      <c r="AN20" s="171">
        <f ca="1">AM20+IS!AM48</f>
        <v>-3718634.6025809264</v>
      </c>
      <c r="AO20" s="171">
        <f ca="1">AN20+IS!AN48</f>
        <v>-3880174.6466946406</v>
      </c>
      <c r="AP20" s="171">
        <f ca="1">AO20+IS!AO48</f>
        <v>-4031260.2275141673</v>
      </c>
      <c r="AQ20" s="171">
        <f ca="1">AP20+IS!AP48</f>
        <v>-4172607.7871940224</v>
      </c>
      <c r="AR20" s="171">
        <f ca="1">AQ20+IS!AQ48</f>
        <v>-4266313.0565310847</v>
      </c>
      <c r="AS20" s="171">
        <f ca="1">AR20+IS!AR48</f>
        <v>-4303588.8578057485</v>
      </c>
      <c r="AT20" s="171">
        <f ca="1">AS20+IS!AS48</f>
        <v>-4306120.8333790852</v>
      </c>
      <c r="AU20" s="171">
        <f ca="1">AT20+IS!AT48</f>
        <v>-4274164.3978615757</v>
      </c>
      <c r="AV20" s="171">
        <f ca="1">AU20+IS!AU48</f>
        <v>-4206998.0826969687</v>
      </c>
      <c r="AW20" s="171">
        <f ca="1">AV20+IS!AV48</f>
        <v>-4120193.3054576064</v>
      </c>
      <c r="AX20" s="171">
        <f ca="1">AW20+IS!AW48</f>
        <v>-4004607.6093240422</v>
      </c>
      <c r="AY20" s="171">
        <f ca="1">AX20+IS!AX48</f>
        <v>-3862150.9893866056</v>
      </c>
      <c r="AZ20" s="171">
        <f ca="1">AY20+IS!AY48</f>
        <v>-3699798.4251809223</v>
      </c>
      <c r="BA20" s="171">
        <f ca="1">AZ20+IS!AZ48</f>
        <v>-3523706.1223358582</v>
      </c>
      <c r="BB20" s="171">
        <f ca="1">BA20+IS!BA48</f>
        <v>-3321677.5424712151</v>
      </c>
      <c r="BC20" s="171">
        <f ca="1">BB20+IS!BB48</f>
        <v>-3093318.8660885566</v>
      </c>
    </row>
    <row r="21" spans="1:55" x14ac:dyDescent="0.15">
      <c r="A21" s="59" t="s">
        <v>18</v>
      </c>
      <c r="B21" s="59"/>
      <c r="C21" s="297">
        <f t="shared" ca="1" si="8"/>
        <v>4453931.049599411</v>
      </c>
      <c r="D21" s="236">
        <f t="shared" ca="1" si="8"/>
        <v>7838305.7606982458</v>
      </c>
      <c r="E21" s="236">
        <f t="shared" ca="1" si="8"/>
        <v>5827392.2128059771</v>
      </c>
      <c r="F21" s="236">
        <f t="shared" ca="1" si="8"/>
        <v>6906681.1339114439</v>
      </c>
      <c r="G21" s="236">
        <f>SUM(G19:G20)</f>
        <v>0</v>
      </c>
      <c r="H21" s="236">
        <f t="shared" ref="H21:BC21" ca="1" si="9">SUM(H19:H20)</f>
        <v>-40860.006958333339</v>
      </c>
      <c r="I21" s="236">
        <f t="shared" ca="1" si="9"/>
        <v>-81387.867546342837</v>
      </c>
      <c r="J21" s="236">
        <f t="shared" ca="1" si="9"/>
        <v>-121743.95040733996</v>
      </c>
      <c r="K21" s="236">
        <f t="shared" ca="1" si="9"/>
        <v>4838205.2539813137</v>
      </c>
      <c r="L21" s="236">
        <f t="shared" ca="1" si="9"/>
        <v>4798317.5009963699</v>
      </c>
      <c r="M21" s="236">
        <f t="shared" ca="1" si="9"/>
        <v>4758522.0204414763</v>
      </c>
      <c r="N21" s="236">
        <f t="shared" ca="1" si="9"/>
        <v>4703791.9963155799</v>
      </c>
      <c r="O21" s="236">
        <f t="shared" ca="1" si="9"/>
        <v>4651119.2291013859</v>
      </c>
      <c r="P21" s="236">
        <f t="shared" ca="1" si="9"/>
        <v>4600564.2936106315</v>
      </c>
      <c r="Q21" s="236">
        <f t="shared" ca="1" si="9"/>
        <v>4551112.6356298905</v>
      </c>
      <c r="R21" s="236">
        <f t="shared" ca="1" si="9"/>
        <v>4502309.4114930825</v>
      </c>
      <c r="S21" s="236">
        <f t="shared" ca="1" si="9"/>
        <v>4453931.049599411</v>
      </c>
      <c r="T21" s="236">
        <f t="shared" ca="1" si="9"/>
        <v>4311298.3842021236</v>
      </c>
      <c r="U21" s="236">
        <f t="shared" ca="1" si="9"/>
        <v>4179643.0699312664</v>
      </c>
      <c r="V21" s="236">
        <f t="shared" ca="1" si="9"/>
        <v>4056513.6974417274</v>
      </c>
      <c r="W21" s="236">
        <f t="shared" ca="1" si="9"/>
        <v>3929352.5505679697</v>
      </c>
      <c r="X21" s="236">
        <f t="shared" ca="1" si="9"/>
        <v>3806414.4828757094</v>
      </c>
      <c r="Y21" s="236">
        <f t="shared" ca="1" si="9"/>
        <v>3686631.9113473813</v>
      </c>
      <c r="Z21" s="236">
        <f t="shared" ca="1" si="9"/>
        <v>3549601.0956660942</v>
      </c>
      <c r="AA21" s="236">
        <f t="shared" ca="1" si="9"/>
        <v>3409895.2973833615</v>
      </c>
      <c r="AB21" s="236">
        <f t="shared" ca="1" si="9"/>
        <v>8274113.5731053604</v>
      </c>
      <c r="AC21" s="236">
        <f t="shared" ca="1" si="9"/>
        <v>8126311.1876874221</v>
      </c>
      <c r="AD21" s="236">
        <f t="shared" ca="1" si="9"/>
        <v>7981133.9889107076</v>
      </c>
      <c r="AE21" s="236">
        <f t="shared" ca="1" si="9"/>
        <v>7838305.7606982458</v>
      </c>
      <c r="AF21" s="236">
        <f t="shared" ca="1" si="9"/>
        <v>7635889.7233411334</v>
      </c>
      <c r="AG21" s="236">
        <f t="shared" ca="1" si="9"/>
        <v>7451324.9795792382</v>
      </c>
      <c r="AH21" s="236">
        <f t="shared" ca="1" si="9"/>
        <v>7280363.0196094383</v>
      </c>
      <c r="AI21" s="236">
        <f t="shared" ca="1" si="9"/>
        <v>7098252.4452115083</v>
      </c>
      <c r="AJ21" s="236">
        <f t="shared" ca="1" si="9"/>
        <v>6924592.1527406275</v>
      </c>
      <c r="AK21" s="236">
        <f t="shared" ca="1" si="9"/>
        <v>6757887.0185820237</v>
      </c>
      <c r="AL21" s="236">
        <f t="shared" ca="1" si="9"/>
        <v>6591102.6043201629</v>
      </c>
      <c r="AM21" s="236">
        <f t="shared" ca="1" si="9"/>
        <v>6432704.0576907033</v>
      </c>
      <c r="AN21" s="236">
        <f t="shared" ca="1" si="9"/>
        <v>6281365.3974190736</v>
      </c>
      <c r="AO21" s="236">
        <f t="shared" ca="1" si="9"/>
        <v>6119825.3533053594</v>
      </c>
      <c r="AP21" s="236">
        <f t="shared" ca="1" si="9"/>
        <v>5968739.7724858327</v>
      </c>
      <c r="AQ21" s="236">
        <f t="shared" ca="1" si="9"/>
        <v>5827392.2128059771</v>
      </c>
      <c r="AR21" s="236">
        <f t="shared" ca="1" si="9"/>
        <v>5733686.9434689153</v>
      </c>
      <c r="AS21" s="236">
        <f t="shared" ca="1" si="9"/>
        <v>5696411.1421942515</v>
      </c>
      <c r="AT21" s="236">
        <f t="shared" ca="1" si="9"/>
        <v>5693879.1666209148</v>
      </c>
      <c r="AU21" s="236">
        <f t="shared" ca="1" si="9"/>
        <v>5725835.6021384243</v>
      </c>
      <c r="AV21" s="236">
        <f t="shared" ca="1" si="9"/>
        <v>5793001.9173030313</v>
      </c>
      <c r="AW21" s="236">
        <f t="shared" ca="1" si="9"/>
        <v>5879806.6945423931</v>
      </c>
      <c r="AX21" s="236">
        <f t="shared" ca="1" si="9"/>
        <v>5995392.3906759582</v>
      </c>
      <c r="AY21" s="236">
        <f t="shared" ca="1" si="9"/>
        <v>6137849.0106133949</v>
      </c>
      <c r="AZ21" s="236">
        <f t="shared" ca="1" si="9"/>
        <v>6300201.5748190777</v>
      </c>
      <c r="BA21" s="236">
        <f t="shared" ca="1" si="9"/>
        <v>6476293.8776641414</v>
      </c>
      <c r="BB21" s="236">
        <f t="shared" ca="1" si="9"/>
        <v>6678322.4575287849</v>
      </c>
      <c r="BC21" s="236">
        <f t="shared" ca="1" si="9"/>
        <v>6906681.1339114439</v>
      </c>
    </row>
    <row r="22" spans="1:55" x14ac:dyDescent="0.15">
      <c r="A22" s="59" t="s">
        <v>68</v>
      </c>
      <c r="B22" s="59"/>
      <c r="C22" s="297">
        <f t="shared" ca="1" si="8"/>
        <v>4797829.6237117741</v>
      </c>
      <c r="D22" s="236">
        <f t="shared" ca="1" si="8"/>
        <v>8308312.7330772597</v>
      </c>
      <c r="E22" s="236">
        <f t="shared" ca="1" si="8"/>
        <v>6410800.998465375</v>
      </c>
      <c r="F22" s="236">
        <f t="shared" ca="1" si="8"/>
        <v>7567498.1749683414</v>
      </c>
      <c r="G22" s="236">
        <f>G16+G21</f>
        <v>0</v>
      </c>
      <c r="H22" s="236">
        <f t="shared" ref="H22:BC22" ca="1" si="10">H16+H21</f>
        <v>289822.76762499998</v>
      </c>
      <c r="I22" s="236">
        <f t="shared" ca="1" si="10"/>
        <v>249302.80901249382</v>
      </c>
      <c r="J22" s="236">
        <f t="shared" ca="1" si="10"/>
        <v>208950.81285396329</v>
      </c>
      <c r="K22" s="236">
        <f t="shared" ca="1" si="10"/>
        <v>5168907.2802223861</v>
      </c>
      <c r="L22" s="236">
        <f t="shared" ca="1" si="10"/>
        <v>5129023.4061262552</v>
      </c>
      <c r="M22" s="236">
        <f t="shared" ca="1" si="10"/>
        <v>5089230.1207917435</v>
      </c>
      <c r="N22" s="236">
        <f t="shared" ca="1" si="10"/>
        <v>5047539.4603034649</v>
      </c>
      <c r="O22" s="236">
        <f t="shared" ca="1" si="10"/>
        <v>4994915.6365526738</v>
      </c>
      <c r="P22" s="236">
        <f t="shared" ca="1" si="10"/>
        <v>4944411.0856390037</v>
      </c>
      <c r="Q22" s="236">
        <f t="shared" ca="1" si="10"/>
        <v>4894985.6753389137</v>
      </c>
      <c r="R22" s="236">
        <f t="shared" ca="1" si="10"/>
        <v>4846197.8778597722</v>
      </c>
      <c r="S22" s="236">
        <f t="shared" ca="1" si="10"/>
        <v>4797829.6237117741</v>
      </c>
      <c r="T22" s="236">
        <f t="shared" ca="1" si="10"/>
        <v>4739376.0088523338</v>
      </c>
      <c r="U22" s="236">
        <f t="shared" ca="1" si="10"/>
        <v>4607981.8528160462</v>
      </c>
      <c r="V22" s="236">
        <f t="shared" ca="1" si="10"/>
        <v>4485055.3179581007</v>
      </c>
      <c r="W22" s="236">
        <f t="shared" ca="1" si="10"/>
        <v>4365666.8400497269</v>
      </c>
      <c r="X22" s="236">
        <f t="shared" ca="1" si="10"/>
        <v>4242836.6532544624</v>
      </c>
      <c r="Y22" s="236">
        <f t="shared" ca="1" si="10"/>
        <v>4123142.1186856702</v>
      </c>
      <c r="Z22" s="236">
        <f t="shared" ca="1" si="10"/>
        <v>4002202.8373071104</v>
      </c>
      <c r="AA22" s="236">
        <f t="shared" ca="1" si="10"/>
        <v>3867610.7123472667</v>
      </c>
      <c r="AB22" s="236">
        <f t="shared" ca="1" si="10"/>
        <v>8732049.0162236746</v>
      </c>
      <c r="AC22" s="236">
        <f t="shared" ca="1" si="10"/>
        <v>8596045.2378787808</v>
      </c>
      <c r="AD22" s="236">
        <f t="shared" ca="1" si="10"/>
        <v>8451012.5366462879</v>
      </c>
      <c r="AE22" s="236">
        <f t="shared" ca="1" si="10"/>
        <v>8308312.7330772597</v>
      </c>
      <c r="AF22" s="236">
        <f t="shared" ca="1" si="10"/>
        <v>8171415.6990697198</v>
      </c>
      <c r="AG22" s="236">
        <f t="shared" ca="1" si="10"/>
        <v>7987872.2790974854</v>
      </c>
      <c r="AH22" s="236">
        <f t="shared" ca="1" si="10"/>
        <v>7817684.281635032</v>
      </c>
      <c r="AI22" s="236">
        <f t="shared" ca="1" si="10"/>
        <v>7652888.9842554452</v>
      </c>
      <c r="AJ22" s="236">
        <f t="shared" ca="1" si="10"/>
        <v>7479702.6826101998</v>
      </c>
      <c r="AK22" s="236">
        <f t="shared" ca="1" si="10"/>
        <v>7313384.5060575446</v>
      </c>
      <c r="AL22" s="236">
        <f t="shared" ca="1" si="10"/>
        <v>7155155.8191358279</v>
      </c>
      <c r="AM22" s="236">
        <f t="shared" ca="1" si="10"/>
        <v>6997225.6152109755</v>
      </c>
      <c r="AN22" s="236">
        <f t="shared" ca="1" si="10"/>
        <v>6846278.1208742512</v>
      </c>
      <c r="AO22" s="236">
        <f t="shared" ca="1" si="10"/>
        <v>6702104.2634510677</v>
      </c>
      <c r="AP22" s="236">
        <f t="shared" ca="1" si="10"/>
        <v>6551604.686541887</v>
      </c>
      <c r="AQ22" s="236">
        <f t="shared" ca="1" si="10"/>
        <v>6410800.998465375</v>
      </c>
      <c r="AR22" s="236">
        <f t="shared" ca="1" si="10"/>
        <v>6337617.4048372572</v>
      </c>
      <c r="AS22" s="236">
        <f t="shared" ca="1" si="10"/>
        <v>6303574.6010916736</v>
      </c>
      <c r="AT22" s="236">
        <f t="shared" ca="1" si="10"/>
        <v>6312843.0180859277</v>
      </c>
      <c r="AU22" s="236">
        <f t="shared" ca="1" si="10"/>
        <v>6351405.3487638999</v>
      </c>
      <c r="AV22" s="236">
        <f t="shared" ca="1" si="10"/>
        <v>6420563.7752064802</v>
      </c>
      <c r="AW22" s="236">
        <f t="shared" ca="1" si="10"/>
        <v>6518284.2452688497</v>
      </c>
      <c r="AX22" s="236">
        <f t="shared" ca="1" si="10"/>
        <v>6635484.7244977569</v>
      </c>
      <c r="AY22" s="236">
        <f t="shared" ca="1" si="10"/>
        <v>6779443.5358441938</v>
      </c>
      <c r="AZ22" s="236">
        <f t="shared" ca="1" si="10"/>
        <v>6947544.9348904733</v>
      </c>
      <c r="BA22" s="236">
        <f t="shared" ca="1" si="10"/>
        <v>7134203.6412060624</v>
      </c>
      <c r="BB22" s="236">
        <f t="shared" ca="1" si="10"/>
        <v>7337675.2510568537</v>
      </c>
      <c r="BC22" s="236">
        <f t="shared" ca="1" si="10"/>
        <v>7567498.1749683414</v>
      </c>
    </row>
    <row r="23" spans="1:55" x14ac:dyDescent="0.15">
      <c r="A23" s="59"/>
      <c r="B23" s="59"/>
      <c r="C23" s="288"/>
      <c r="D23" s="59"/>
      <c r="E23" s="59"/>
      <c r="F23" s="59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</row>
    <row r="24" spans="1:55" s="292" customFormat="1" x14ac:dyDescent="0.15">
      <c r="A24" s="291" t="s">
        <v>215</v>
      </c>
      <c r="B24" s="291"/>
      <c r="C24" s="298">
        <f ca="1">SUMIFS($G24:$BC24,$G$3:$BC$3,DATE(C$3,12,31))</f>
        <v>0</v>
      </c>
      <c r="D24" s="293">
        <f t="shared" ref="D24:F24" ca="1" si="11">SUMIFS($G24:$BC24,$G$3:$BC$3,DATE(D$3,12,31))</f>
        <v>0</v>
      </c>
      <c r="E24" s="293">
        <f t="shared" ca="1" si="11"/>
        <v>0</v>
      </c>
      <c r="F24" s="293">
        <f t="shared" ca="1" si="11"/>
        <v>0</v>
      </c>
      <c r="G24" s="293">
        <f>G10-G22</f>
        <v>0</v>
      </c>
      <c r="H24" s="293">
        <f t="shared" ref="H24:BC24" ca="1" si="12">H10-H22</f>
        <v>0</v>
      </c>
      <c r="I24" s="293">
        <f t="shared" ca="1" si="12"/>
        <v>0</v>
      </c>
      <c r="J24" s="293">
        <f t="shared" ca="1" si="12"/>
        <v>0</v>
      </c>
      <c r="K24" s="293">
        <f t="shared" ca="1" si="12"/>
        <v>0</v>
      </c>
      <c r="L24" s="293">
        <f t="shared" ca="1" si="12"/>
        <v>0</v>
      </c>
      <c r="M24" s="293">
        <f t="shared" ca="1" si="12"/>
        <v>0</v>
      </c>
      <c r="N24" s="293">
        <f t="shared" ca="1" si="12"/>
        <v>0</v>
      </c>
      <c r="O24" s="293">
        <f t="shared" ca="1" si="12"/>
        <v>0</v>
      </c>
      <c r="P24" s="293">
        <f t="shared" ca="1" si="12"/>
        <v>0</v>
      </c>
      <c r="Q24" s="293">
        <f t="shared" ca="1" si="12"/>
        <v>0</v>
      </c>
      <c r="R24" s="293">
        <f t="shared" ca="1" si="12"/>
        <v>0</v>
      </c>
      <c r="S24" s="293">
        <f t="shared" ca="1" si="12"/>
        <v>0</v>
      </c>
      <c r="T24" s="293">
        <f t="shared" ca="1" si="12"/>
        <v>0</v>
      </c>
      <c r="U24" s="293">
        <f t="shared" ca="1" si="12"/>
        <v>0</v>
      </c>
      <c r="V24" s="293">
        <f t="shared" ca="1" si="12"/>
        <v>0</v>
      </c>
      <c r="W24" s="293">
        <f t="shared" ca="1" si="12"/>
        <v>0</v>
      </c>
      <c r="X24" s="293">
        <f t="shared" ca="1" si="12"/>
        <v>0</v>
      </c>
      <c r="Y24" s="293">
        <f t="shared" ca="1" si="12"/>
        <v>0</v>
      </c>
      <c r="Z24" s="293">
        <f t="shared" ca="1" si="12"/>
        <v>0</v>
      </c>
      <c r="AA24" s="293">
        <f t="shared" ca="1" si="12"/>
        <v>0</v>
      </c>
      <c r="AB24" s="293">
        <f t="shared" ca="1" si="12"/>
        <v>0</v>
      </c>
      <c r="AC24" s="293">
        <f t="shared" ca="1" si="12"/>
        <v>0</v>
      </c>
      <c r="AD24" s="293">
        <f t="shared" ca="1" si="12"/>
        <v>0</v>
      </c>
      <c r="AE24" s="293">
        <f t="shared" ca="1" si="12"/>
        <v>0</v>
      </c>
      <c r="AF24" s="293">
        <f t="shared" ca="1" si="12"/>
        <v>0</v>
      </c>
      <c r="AG24" s="293">
        <f t="shared" ca="1" si="12"/>
        <v>0</v>
      </c>
      <c r="AH24" s="293">
        <f t="shared" ca="1" si="12"/>
        <v>0</v>
      </c>
      <c r="AI24" s="293">
        <f t="shared" ca="1" si="12"/>
        <v>0</v>
      </c>
      <c r="AJ24" s="293">
        <f t="shared" ca="1" si="12"/>
        <v>0</v>
      </c>
      <c r="AK24" s="293">
        <f t="shared" ca="1" si="12"/>
        <v>0</v>
      </c>
      <c r="AL24" s="293">
        <f t="shared" ca="1" si="12"/>
        <v>0</v>
      </c>
      <c r="AM24" s="293">
        <f t="shared" ca="1" si="12"/>
        <v>0</v>
      </c>
      <c r="AN24" s="293">
        <f t="shared" ca="1" si="12"/>
        <v>0</v>
      </c>
      <c r="AO24" s="293">
        <f t="shared" ca="1" si="12"/>
        <v>0</v>
      </c>
      <c r="AP24" s="293">
        <f t="shared" ca="1" si="12"/>
        <v>0</v>
      </c>
      <c r="AQ24" s="293">
        <f t="shared" ca="1" si="12"/>
        <v>0</v>
      </c>
      <c r="AR24" s="293">
        <f t="shared" ca="1" si="12"/>
        <v>0</v>
      </c>
      <c r="AS24" s="293">
        <f t="shared" ca="1" si="12"/>
        <v>0</v>
      </c>
      <c r="AT24" s="293">
        <f t="shared" ca="1" si="12"/>
        <v>0</v>
      </c>
      <c r="AU24" s="293">
        <f t="shared" ca="1" si="12"/>
        <v>0</v>
      </c>
      <c r="AV24" s="293">
        <f t="shared" ca="1" si="12"/>
        <v>0</v>
      </c>
      <c r="AW24" s="293">
        <f t="shared" ca="1" si="12"/>
        <v>0</v>
      </c>
      <c r="AX24" s="293">
        <f t="shared" ca="1" si="12"/>
        <v>0</v>
      </c>
      <c r="AY24" s="293">
        <f t="shared" ca="1" si="12"/>
        <v>0</v>
      </c>
      <c r="AZ24" s="293">
        <f t="shared" ca="1" si="12"/>
        <v>0</v>
      </c>
      <c r="BA24" s="293">
        <f t="shared" ca="1" si="12"/>
        <v>0</v>
      </c>
      <c r="BB24" s="293">
        <f t="shared" ca="1" si="12"/>
        <v>0</v>
      </c>
      <c r="BC24" s="293">
        <f t="shared" ca="1" si="12"/>
        <v>0</v>
      </c>
    </row>
    <row r="39" spans="1:1" x14ac:dyDescent="0.15">
      <c r="A39" s="54" t="s">
        <v>46</v>
      </c>
    </row>
    <row r="40" spans="1:1" x14ac:dyDescent="0.15">
      <c r="A40" s="54" t="s">
        <v>46</v>
      </c>
    </row>
    <row r="41" spans="1:1" x14ac:dyDescent="0.15">
      <c r="A41" s="54" t="s">
        <v>46</v>
      </c>
    </row>
    <row r="42" spans="1:1" x14ac:dyDescent="0.15">
      <c r="A42" s="54" t="s">
        <v>46</v>
      </c>
    </row>
    <row r="43" spans="1:1" x14ac:dyDescent="0.15">
      <c r="A43" s="54" t="s">
        <v>46</v>
      </c>
    </row>
    <row r="44" spans="1:1" x14ac:dyDescent="0.15">
      <c r="A44" s="54" t="s">
        <v>46</v>
      </c>
    </row>
    <row r="45" spans="1:1" x14ac:dyDescent="0.15">
      <c r="A45" s="54" t="s">
        <v>46</v>
      </c>
    </row>
    <row r="46" spans="1:1" x14ac:dyDescent="0.15">
      <c r="A46" s="54" t="s">
        <v>46</v>
      </c>
    </row>
    <row r="47" spans="1:1" x14ac:dyDescent="0.15">
      <c r="A47" s="54" t="s">
        <v>46</v>
      </c>
    </row>
    <row r="48" spans="1:1" x14ac:dyDescent="0.15">
      <c r="A48" s="54" t="s">
        <v>46</v>
      </c>
    </row>
    <row r="49" spans="1:1" x14ac:dyDescent="0.15">
      <c r="A49" s="54" t="s">
        <v>46</v>
      </c>
    </row>
    <row r="50" spans="1:1" x14ac:dyDescent="0.15">
      <c r="A50" s="54" t="s">
        <v>46</v>
      </c>
    </row>
    <row r="51" spans="1:1" x14ac:dyDescent="0.15">
      <c r="A51" s="54" t="s">
        <v>46</v>
      </c>
    </row>
    <row r="52" spans="1:1" x14ac:dyDescent="0.15">
      <c r="A52" s="54" t="s">
        <v>46</v>
      </c>
    </row>
    <row r="53" spans="1:1" x14ac:dyDescent="0.15">
      <c r="A53" s="54" t="s">
        <v>46</v>
      </c>
    </row>
    <row r="54" spans="1:1" x14ac:dyDescent="0.15">
      <c r="A54" s="54" t="s">
        <v>46</v>
      </c>
    </row>
    <row r="55" spans="1:1" x14ac:dyDescent="0.15">
      <c r="A55" s="54" t="s">
        <v>46</v>
      </c>
    </row>
    <row r="56" spans="1:1" x14ac:dyDescent="0.15">
      <c r="A56" s="54" t="s">
        <v>46</v>
      </c>
    </row>
    <row r="57" spans="1:1" x14ac:dyDescent="0.15">
      <c r="A57" s="54" t="s">
        <v>46</v>
      </c>
    </row>
    <row r="58" spans="1:1" x14ac:dyDescent="0.15">
      <c r="A58" s="54" t="s">
        <v>46</v>
      </c>
    </row>
    <row r="59" spans="1:1" x14ac:dyDescent="0.15">
      <c r="A59" s="54" t="s">
        <v>46</v>
      </c>
    </row>
    <row r="60" spans="1:1" x14ac:dyDescent="0.15">
      <c r="A60" s="54" t="s">
        <v>46</v>
      </c>
    </row>
    <row r="61" spans="1:1" x14ac:dyDescent="0.15">
      <c r="A61" s="54" t="s">
        <v>46</v>
      </c>
    </row>
    <row r="62" spans="1:1" x14ac:dyDescent="0.15">
      <c r="A62" s="54" t="s">
        <v>46</v>
      </c>
    </row>
    <row r="63" spans="1:1" x14ac:dyDescent="0.15">
      <c r="A63" s="54" t="s">
        <v>46</v>
      </c>
    </row>
    <row r="64" spans="1:1" x14ac:dyDescent="0.15">
      <c r="A64" s="54" t="s">
        <v>46</v>
      </c>
    </row>
    <row r="65" spans="1:1" x14ac:dyDescent="0.15">
      <c r="A65" s="54" t="s">
        <v>46</v>
      </c>
    </row>
    <row r="66" spans="1:1" x14ac:dyDescent="0.15">
      <c r="A66" s="54" t="s">
        <v>46</v>
      </c>
    </row>
    <row r="67" spans="1:1" x14ac:dyDescent="0.15">
      <c r="A67" s="54" t="s">
        <v>46</v>
      </c>
    </row>
    <row r="68" spans="1:1" x14ac:dyDescent="0.15">
      <c r="A68" s="54" t="s">
        <v>46</v>
      </c>
    </row>
    <row r="69" spans="1:1" x14ac:dyDescent="0.15">
      <c r="A69" s="54" t="s">
        <v>46</v>
      </c>
    </row>
    <row r="70" spans="1:1" x14ac:dyDescent="0.15">
      <c r="A70" s="54" t="s">
        <v>46</v>
      </c>
    </row>
    <row r="71" spans="1:1" x14ac:dyDescent="0.15">
      <c r="A71" s="54" t="s">
        <v>46</v>
      </c>
    </row>
    <row r="72" spans="1:1" x14ac:dyDescent="0.15">
      <c r="A72" s="54" t="s">
        <v>46</v>
      </c>
    </row>
    <row r="73" spans="1:1" x14ac:dyDescent="0.15">
      <c r="A73" s="54" t="s">
        <v>46</v>
      </c>
    </row>
    <row r="74" spans="1:1" x14ac:dyDescent="0.15">
      <c r="A74" s="54" t="s">
        <v>46</v>
      </c>
    </row>
    <row r="75" spans="1:1" x14ac:dyDescent="0.15">
      <c r="A75" s="54" t="s">
        <v>46</v>
      </c>
    </row>
    <row r="76" spans="1:1" x14ac:dyDescent="0.15">
      <c r="A76" s="54" t="s">
        <v>46</v>
      </c>
    </row>
    <row r="77" spans="1:1" x14ac:dyDescent="0.15">
      <c r="A77" s="54" t="s">
        <v>46</v>
      </c>
    </row>
    <row r="78" spans="1:1" x14ac:dyDescent="0.15">
      <c r="A78" s="54" t="s">
        <v>46</v>
      </c>
    </row>
    <row r="79" spans="1:1" x14ac:dyDescent="0.15">
      <c r="A79" s="54" t="s">
        <v>46</v>
      </c>
    </row>
    <row r="80" spans="1:1" x14ac:dyDescent="0.15">
      <c r="A80" s="54" t="s">
        <v>46</v>
      </c>
    </row>
    <row r="81" spans="1:1" x14ac:dyDescent="0.15">
      <c r="A81" s="54" t="s">
        <v>46</v>
      </c>
    </row>
    <row r="82" spans="1:1" x14ac:dyDescent="0.15">
      <c r="A82" s="54" t="s">
        <v>46</v>
      </c>
    </row>
    <row r="83" spans="1:1" x14ac:dyDescent="0.15">
      <c r="A83" s="54" t="s">
        <v>46</v>
      </c>
    </row>
    <row r="84" spans="1:1" x14ac:dyDescent="0.15">
      <c r="A84" s="54" t="s">
        <v>46</v>
      </c>
    </row>
    <row r="85" spans="1:1" x14ac:dyDescent="0.15">
      <c r="A85" s="54" t="s">
        <v>46</v>
      </c>
    </row>
    <row r="86" spans="1:1" x14ac:dyDescent="0.15">
      <c r="A86" s="54" t="s">
        <v>46</v>
      </c>
    </row>
    <row r="87" spans="1:1" x14ac:dyDescent="0.15">
      <c r="A87" s="54" t="s">
        <v>46</v>
      </c>
    </row>
  </sheetData>
  <pageMargins left="0.7" right="0.7" top="0.75" bottom="0.75" header="0.3" footer="0.3"/>
  <pageSetup scale="65" fitToWidth="0" fitToHeight="0"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8">
    <tabColor rgb="FF92D050"/>
  </sheetPr>
  <dimension ref="A1:BB96"/>
  <sheetViews>
    <sheetView workbookViewId="0">
      <pane xSplit="6" ySplit="3" topLeftCell="G4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baseColWidth="10" defaultColWidth="8.83203125" defaultRowHeight="13" x14ac:dyDescent="0.15"/>
  <cols>
    <col min="1" max="1" width="56.5" style="54" customWidth="1"/>
    <col min="2" max="2" width="12.5" style="54" customWidth="1"/>
    <col min="3" max="3" width="13.1640625" style="76" customWidth="1"/>
    <col min="4" max="6" width="13.1640625" style="54" customWidth="1"/>
    <col min="7" max="7" width="11.5" style="54" customWidth="1"/>
    <col min="8" max="54" width="11.5" style="52" customWidth="1"/>
  </cols>
  <sheetData>
    <row r="1" spans="1:54" ht="18" x14ac:dyDescent="0.2">
      <c r="A1" s="206" t="str">
        <f>Main!H1</f>
        <v>BobCo</v>
      </c>
      <c r="B1" s="27"/>
      <c r="C1" s="28" t="s">
        <v>48</v>
      </c>
      <c r="D1" s="29"/>
      <c r="E1" s="29"/>
      <c r="F1" s="29"/>
      <c r="G1" s="30" t="s">
        <v>56</v>
      </c>
      <c r="H1" s="31"/>
      <c r="I1" s="31"/>
      <c r="J1" s="31"/>
      <c r="K1" s="30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ht="16" x14ac:dyDescent="0.2">
      <c r="A2" s="332" t="s">
        <v>227</v>
      </c>
      <c r="B2" s="16"/>
      <c r="D2" s="33"/>
      <c r="E2" s="33"/>
      <c r="F2" s="33"/>
      <c r="G2" s="34">
        <f t="shared" ref="G2:BB2" si="0">YEAR(G3)</f>
        <v>2019</v>
      </c>
      <c r="H2" s="35">
        <f t="shared" si="0"/>
        <v>2019</v>
      </c>
      <c r="I2" s="35">
        <f t="shared" si="0"/>
        <v>2019</v>
      </c>
      <c r="J2" s="35">
        <f t="shared" si="0"/>
        <v>2019</v>
      </c>
      <c r="K2" s="35">
        <f t="shared" si="0"/>
        <v>2019</v>
      </c>
      <c r="L2" s="35">
        <f t="shared" si="0"/>
        <v>2019</v>
      </c>
      <c r="M2" s="35">
        <f t="shared" si="0"/>
        <v>2019</v>
      </c>
      <c r="N2" s="35">
        <f t="shared" si="0"/>
        <v>2019</v>
      </c>
      <c r="O2" s="35">
        <f t="shared" si="0"/>
        <v>2019</v>
      </c>
      <c r="P2" s="35">
        <f t="shared" si="0"/>
        <v>2019</v>
      </c>
      <c r="Q2" s="35">
        <f t="shared" si="0"/>
        <v>2019</v>
      </c>
      <c r="R2" s="35">
        <f t="shared" si="0"/>
        <v>2019</v>
      </c>
      <c r="S2" s="35">
        <f t="shared" si="0"/>
        <v>2020</v>
      </c>
      <c r="T2" s="35">
        <f t="shared" si="0"/>
        <v>2020</v>
      </c>
      <c r="U2" s="35">
        <f t="shared" si="0"/>
        <v>2020</v>
      </c>
      <c r="V2" s="35">
        <f t="shared" si="0"/>
        <v>2020</v>
      </c>
      <c r="W2" s="35">
        <f t="shared" si="0"/>
        <v>2020</v>
      </c>
      <c r="X2" s="35">
        <f t="shared" si="0"/>
        <v>2020</v>
      </c>
      <c r="Y2" s="35">
        <f t="shared" si="0"/>
        <v>2020</v>
      </c>
      <c r="Z2" s="35">
        <f t="shared" si="0"/>
        <v>2020</v>
      </c>
      <c r="AA2" s="35">
        <f t="shared" si="0"/>
        <v>2020</v>
      </c>
      <c r="AB2" s="35">
        <f t="shared" si="0"/>
        <v>2020</v>
      </c>
      <c r="AC2" s="35">
        <f t="shared" si="0"/>
        <v>2020</v>
      </c>
      <c r="AD2" s="35">
        <f t="shared" si="0"/>
        <v>2020</v>
      </c>
      <c r="AE2" s="35">
        <f t="shared" si="0"/>
        <v>2021</v>
      </c>
      <c r="AF2" s="35">
        <f t="shared" si="0"/>
        <v>2021</v>
      </c>
      <c r="AG2" s="35">
        <f t="shared" si="0"/>
        <v>2021</v>
      </c>
      <c r="AH2" s="35">
        <f t="shared" si="0"/>
        <v>2021</v>
      </c>
      <c r="AI2" s="35">
        <f t="shared" si="0"/>
        <v>2021</v>
      </c>
      <c r="AJ2" s="35">
        <f t="shared" si="0"/>
        <v>2021</v>
      </c>
      <c r="AK2" s="35">
        <f t="shared" si="0"/>
        <v>2021</v>
      </c>
      <c r="AL2" s="35">
        <f t="shared" si="0"/>
        <v>2021</v>
      </c>
      <c r="AM2" s="35">
        <f t="shared" si="0"/>
        <v>2021</v>
      </c>
      <c r="AN2" s="35">
        <f t="shared" si="0"/>
        <v>2021</v>
      </c>
      <c r="AO2" s="35">
        <f t="shared" si="0"/>
        <v>2021</v>
      </c>
      <c r="AP2" s="35">
        <f t="shared" si="0"/>
        <v>2021</v>
      </c>
      <c r="AQ2" s="35">
        <f t="shared" si="0"/>
        <v>2022</v>
      </c>
      <c r="AR2" s="35">
        <f t="shared" si="0"/>
        <v>2022</v>
      </c>
      <c r="AS2" s="35">
        <f t="shared" si="0"/>
        <v>2022</v>
      </c>
      <c r="AT2" s="35">
        <f t="shared" si="0"/>
        <v>2022</v>
      </c>
      <c r="AU2" s="35">
        <f t="shared" si="0"/>
        <v>2022</v>
      </c>
      <c r="AV2" s="35">
        <f t="shared" si="0"/>
        <v>2022</v>
      </c>
      <c r="AW2" s="35">
        <f t="shared" si="0"/>
        <v>2022</v>
      </c>
      <c r="AX2" s="35">
        <f t="shared" si="0"/>
        <v>2022</v>
      </c>
      <c r="AY2" s="35">
        <f t="shared" si="0"/>
        <v>2022</v>
      </c>
      <c r="AZ2" s="35">
        <f t="shared" si="0"/>
        <v>2022</v>
      </c>
      <c r="BA2" s="35">
        <f t="shared" si="0"/>
        <v>2022</v>
      </c>
      <c r="BB2" s="35">
        <f t="shared" si="0"/>
        <v>2022</v>
      </c>
    </row>
    <row r="3" spans="1:54" x14ac:dyDescent="0.15">
      <c r="A3" s="53"/>
      <c r="B3" s="36" t="s">
        <v>5</v>
      </c>
      <c r="C3" s="37">
        <f>YEAR(Main!$H$2)</f>
        <v>2019</v>
      </c>
      <c r="D3" s="38">
        <f>C3+1</f>
        <v>2020</v>
      </c>
      <c r="E3" s="38">
        <f t="shared" ref="E3:F3" si="1">D3+1</f>
        <v>2021</v>
      </c>
      <c r="F3" s="38">
        <f t="shared" si="1"/>
        <v>2022</v>
      </c>
      <c r="G3" s="39">
        <f>EOMONTH(Main!$H$2,0)</f>
        <v>43496</v>
      </c>
      <c r="H3" s="40">
        <f>EOMONTH(G3,1)</f>
        <v>43524</v>
      </c>
      <c r="I3" s="40">
        <f>EOMONTH(H3,1)</f>
        <v>43555</v>
      </c>
      <c r="J3" s="40">
        <f t="shared" ref="J3:BB3" si="2">EOMONTH(I3,1)</f>
        <v>43585</v>
      </c>
      <c r="K3" s="40">
        <f t="shared" si="2"/>
        <v>43616</v>
      </c>
      <c r="L3" s="40">
        <f t="shared" si="2"/>
        <v>43646</v>
      </c>
      <c r="M3" s="40">
        <f t="shared" si="2"/>
        <v>43677</v>
      </c>
      <c r="N3" s="40">
        <f t="shared" si="2"/>
        <v>43708</v>
      </c>
      <c r="O3" s="40">
        <f t="shared" si="2"/>
        <v>43738</v>
      </c>
      <c r="P3" s="40">
        <f t="shared" si="2"/>
        <v>43769</v>
      </c>
      <c r="Q3" s="40">
        <f t="shared" si="2"/>
        <v>43799</v>
      </c>
      <c r="R3" s="40">
        <f t="shared" si="2"/>
        <v>43830</v>
      </c>
      <c r="S3" s="40">
        <f t="shared" si="2"/>
        <v>43861</v>
      </c>
      <c r="T3" s="40">
        <f t="shared" si="2"/>
        <v>43890</v>
      </c>
      <c r="U3" s="40">
        <f t="shared" si="2"/>
        <v>43921</v>
      </c>
      <c r="V3" s="40">
        <f t="shared" si="2"/>
        <v>43951</v>
      </c>
      <c r="W3" s="40">
        <f t="shared" si="2"/>
        <v>43982</v>
      </c>
      <c r="X3" s="40">
        <f t="shared" si="2"/>
        <v>44012</v>
      </c>
      <c r="Y3" s="40">
        <f t="shared" si="2"/>
        <v>44043</v>
      </c>
      <c r="Z3" s="40">
        <f t="shared" si="2"/>
        <v>44074</v>
      </c>
      <c r="AA3" s="40">
        <f t="shared" si="2"/>
        <v>44104</v>
      </c>
      <c r="AB3" s="40">
        <f t="shared" si="2"/>
        <v>44135</v>
      </c>
      <c r="AC3" s="40">
        <f t="shared" si="2"/>
        <v>44165</v>
      </c>
      <c r="AD3" s="40">
        <f t="shared" si="2"/>
        <v>44196</v>
      </c>
      <c r="AE3" s="40">
        <f t="shared" si="2"/>
        <v>44227</v>
      </c>
      <c r="AF3" s="40">
        <f t="shared" si="2"/>
        <v>44255</v>
      </c>
      <c r="AG3" s="40">
        <f t="shared" si="2"/>
        <v>44286</v>
      </c>
      <c r="AH3" s="40">
        <f t="shared" si="2"/>
        <v>44316</v>
      </c>
      <c r="AI3" s="40">
        <f t="shared" si="2"/>
        <v>44347</v>
      </c>
      <c r="AJ3" s="40">
        <f t="shared" si="2"/>
        <v>44377</v>
      </c>
      <c r="AK3" s="40">
        <f t="shared" si="2"/>
        <v>44408</v>
      </c>
      <c r="AL3" s="40">
        <f t="shared" si="2"/>
        <v>44439</v>
      </c>
      <c r="AM3" s="40">
        <f t="shared" si="2"/>
        <v>44469</v>
      </c>
      <c r="AN3" s="40">
        <f t="shared" si="2"/>
        <v>44500</v>
      </c>
      <c r="AO3" s="40">
        <f t="shared" si="2"/>
        <v>44530</v>
      </c>
      <c r="AP3" s="40">
        <f t="shared" si="2"/>
        <v>44561</v>
      </c>
      <c r="AQ3" s="40">
        <f t="shared" si="2"/>
        <v>44592</v>
      </c>
      <c r="AR3" s="40">
        <f t="shared" si="2"/>
        <v>44620</v>
      </c>
      <c r="AS3" s="40">
        <f t="shared" si="2"/>
        <v>44651</v>
      </c>
      <c r="AT3" s="40">
        <f t="shared" si="2"/>
        <v>44681</v>
      </c>
      <c r="AU3" s="40">
        <f t="shared" si="2"/>
        <v>44712</v>
      </c>
      <c r="AV3" s="40">
        <f t="shared" si="2"/>
        <v>44742</v>
      </c>
      <c r="AW3" s="40">
        <f t="shared" si="2"/>
        <v>44773</v>
      </c>
      <c r="AX3" s="40">
        <f t="shared" si="2"/>
        <v>44804</v>
      </c>
      <c r="AY3" s="40">
        <f t="shared" si="2"/>
        <v>44834</v>
      </c>
      <c r="AZ3" s="40">
        <f t="shared" si="2"/>
        <v>44865</v>
      </c>
      <c r="BA3" s="40">
        <f t="shared" si="2"/>
        <v>44895</v>
      </c>
      <c r="BB3" s="40">
        <f t="shared" si="2"/>
        <v>44926</v>
      </c>
    </row>
    <row r="4" spans="1:54" ht="16" x14ac:dyDescent="0.2">
      <c r="A4" s="204" t="s">
        <v>209</v>
      </c>
      <c r="B4" s="204"/>
      <c r="C4" s="211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</row>
    <row r="5" spans="1:54" x14ac:dyDescent="0.15">
      <c r="A5" s="47" t="s">
        <v>1</v>
      </c>
      <c r="C5" s="172">
        <f t="shared" ref="C5:F8" ca="1" si="3">SUMIFS($G5:$BB5,$G$2:$BB$2,C$3)</f>
        <v>-546068.95040058892</v>
      </c>
      <c r="D5" s="171">
        <f t="shared" ca="1" si="3"/>
        <v>-1615625.2889011656</v>
      </c>
      <c r="E5" s="171">
        <f t="shared" ca="1" si="3"/>
        <v>-2010913.5478922676</v>
      </c>
      <c r="F5" s="171">
        <f t="shared" ca="1" si="3"/>
        <v>1079288.9211054656</v>
      </c>
      <c r="G5" s="171">
        <f ca="1">IS!G48</f>
        <v>-40860.006958333339</v>
      </c>
      <c r="H5" s="171">
        <f ca="1">IS!H48</f>
        <v>-40527.860588009498</v>
      </c>
      <c r="I5" s="171">
        <f ca="1">IS!I48</f>
        <v>-40356.082860997129</v>
      </c>
      <c r="J5" s="171">
        <f ca="1">IS!J48</f>
        <v>-40050.795611345951</v>
      </c>
      <c r="K5" s="171">
        <f ca="1">IS!K48</f>
        <v>-39887.752984944556</v>
      </c>
      <c r="L5" s="171">
        <f ca="1">IS!L48</f>
        <v>-39795.480554892856</v>
      </c>
      <c r="M5" s="171">
        <f ca="1">IS!M48</f>
        <v>-54730.024125897122</v>
      </c>
      <c r="N5" s="171">
        <f ca="1">IS!N48</f>
        <v>-52672.767214193605</v>
      </c>
      <c r="O5" s="171">
        <f ca="1">IS!O48</f>
        <v>-50554.935490754724</v>
      </c>
      <c r="P5" s="171">
        <f ca="1">IS!P48</f>
        <v>-49451.657980740485</v>
      </c>
      <c r="Q5" s="171">
        <f ca="1">IS!Q48</f>
        <v>-48803.224136808341</v>
      </c>
      <c r="R5" s="171">
        <f ca="1">IS!R48</f>
        <v>-48378.361893671252</v>
      </c>
      <c r="S5" s="171">
        <f ca="1">IS!S48</f>
        <v>-142632.66539728755</v>
      </c>
      <c r="T5" s="171">
        <f ca="1">IS!T48</f>
        <v>-131655.31427085729</v>
      </c>
      <c r="U5" s="171">
        <f ca="1">IS!U48</f>
        <v>-123129.37248953877</v>
      </c>
      <c r="V5" s="171">
        <f ca="1">IS!V48</f>
        <v>-127161.14687375768</v>
      </c>
      <c r="W5" s="171">
        <f ca="1">IS!W48</f>
        <v>-122938.06769226033</v>
      </c>
      <c r="X5" s="171">
        <f ca="1">IS!X48</f>
        <v>-119782.57152832826</v>
      </c>
      <c r="Y5" s="171">
        <f ca="1">IS!Y48</f>
        <v>-137030.81568128712</v>
      </c>
      <c r="Z5" s="171">
        <f ca="1">IS!Z48</f>
        <v>-139705.7982827324</v>
      </c>
      <c r="AA5" s="171">
        <f ca="1">IS!AA48</f>
        <v>-135781.72427800152</v>
      </c>
      <c r="AB5" s="171">
        <f ca="1">IS!AB48</f>
        <v>-147802.38541793809</v>
      </c>
      <c r="AC5" s="171">
        <f ca="1">IS!AC48</f>
        <v>-145177.19877671468</v>
      </c>
      <c r="AD5" s="171">
        <f ca="1">IS!AD48</f>
        <v>-142828.22821246198</v>
      </c>
      <c r="AE5" s="171">
        <f ca="1">IS!AE48</f>
        <v>-202416.03735711169</v>
      </c>
      <c r="AF5" s="171">
        <f ca="1">IS!AF48</f>
        <v>-184564.74376189488</v>
      </c>
      <c r="AG5" s="171">
        <f ca="1">IS!AG48</f>
        <v>-170961.95996979979</v>
      </c>
      <c r="AH5" s="171">
        <f ca="1">IS!AH48</f>
        <v>-182110.57439793047</v>
      </c>
      <c r="AI5" s="171">
        <f ca="1">IS!AI48</f>
        <v>-173660.29247088134</v>
      </c>
      <c r="AJ5" s="171">
        <f ca="1">IS!AJ48</f>
        <v>-166705.13415860379</v>
      </c>
      <c r="AK5" s="171">
        <f ca="1">IS!AK48</f>
        <v>-166784.41426186083</v>
      </c>
      <c r="AL5" s="171">
        <f ca="1">IS!AL48</f>
        <v>-158398.54662945896</v>
      </c>
      <c r="AM5" s="171">
        <f ca="1">IS!AM48</f>
        <v>-151338.66027162978</v>
      </c>
      <c r="AN5" s="171">
        <f ca="1">IS!AN48</f>
        <v>-161540.04411371425</v>
      </c>
      <c r="AO5" s="171">
        <f ca="1">IS!AO48</f>
        <v>-151085.58081952686</v>
      </c>
      <c r="AP5" s="171">
        <f ca="1">IS!AP48</f>
        <v>-141347.55967985519</v>
      </c>
      <c r="AQ5" s="171">
        <f ca="1">IS!AQ48</f>
        <v>-93705.269337062229</v>
      </c>
      <c r="AR5" s="171">
        <f ca="1">IS!AR48</f>
        <v>-37275.801274664103</v>
      </c>
      <c r="AS5" s="171">
        <f ca="1">IS!AS48</f>
        <v>-2531.9755733365837</v>
      </c>
      <c r="AT5" s="171">
        <f ca="1">IS!AT48</f>
        <v>31956.435517509726</v>
      </c>
      <c r="AU5" s="171">
        <f ca="1">IS!AU48</f>
        <v>67166.315164606931</v>
      </c>
      <c r="AV5" s="171">
        <f ca="1">IS!AV48</f>
        <v>86804.777239362054</v>
      </c>
      <c r="AW5" s="171">
        <f ca="1">IS!AW48</f>
        <v>115585.69613356415</v>
      </c>
      <c r="AX5" s="171">
        <f ca="1">IS!AX48</f>
        <v>142456.61993743663</v>
      </c>
      <c r="AY5" s="171">
        <f ca="1">IS!AY48</f>
        <v>162352.5642056831</v>
      </c>
      <c r="AZ5" s="171">
        <f ca="1">IS!AZ48</f>
        <v>176092.30284506417</v>
      </c>
      <c r="BA5" s="171">
        <f ca="1">IS!BA48</f>
        <v>202028.57986464328</v>
      </c>
      <c r="BB5" s="171">
        <f ca="1">IS!BB48</f>
        <v>228358.67638265842</v>
      </c>
    </row>
    <row r="6" spans="1:54" x14ac:dyDescent="0.15">
      <c r="A6" s="95" t="s">
        <v>222</v>
      </c>
      <c r="C6" s="172">
        <f t="shared" ca="1" si="3"/>
        <v>-301971.57671754848</v>
      </c>
      <c r="D6" s="171">
        <f t="shared" ca="1" si="3"/>
        <v>-923406.73358359351</v>
      </c>
      <c r="E6" s="171">
        <f t="shared" ca="1" si="3"/>
        <v>-1197340.391785918</v>
      </c>
      <c r="F6" s="171">
        <f t="shared" ca="1" si="3"/>
        <v>219357.90514966333</v>
      </c>
      <c r="G6" s="171">
        <f ca="1">-(SUM(BS!H6,BS!H8,BS!H9)-SUM(BS!G6,BS!G8,BS!G9))</f>
        <v>-22503.542208333332</v>
      </c>
      <c r="H6" s="171">
        <f ca="1">-(SUM(BS!I6,BS!I8,BS!I9)-SUM(BS!H6,BS!H8,BS!H9))</f>
        <v>-22086.093346219102</v>
      </c>
      <c r="I6" s="171">
        <f ca="1">-(SUM(BS!J6,BS!J8,BS!J9)-SUM(BS!I6,BS!I8,BS!I9))</f>
        <v>-21866.421879166861</v>
      </c>
      <c r="J6" s="171">
        <f ca="1">-(SUM(BS!K6,BS!K8,BS!K9)-SUM(BS!J6,BS!J8,BS!J9))</f>
        <v>-21807.912347149148</v>
      </c>
      <c r="K6" s="171">
        <f ca="1">-(SUM(BS!L6,BS!L8,BS!L9)-SUM(BS!K6,BS!K8,BS!K9))</f>
        <v>-21607.317131783304</v>
      </c>
      <c r="L6" s="171">
        <f ca="1">-(SUM(BS!M6,BS!M8,BS!M9)-SUM(BS!L6,BS!L8,BS!L9))</f>
        <v>-21501.509696133187</v>
      </c>
      <c r="M6" s="171">
        <f ca="1">-(SUM(BS!N6,BS!N8,BS!N9)-SUM(BS!M6,BS!M8,BS!M9))</f>
        <v>-31021.266189251852</v>
      </c>
      <c r="N6" s="171">
        <f ca="1">-(SUM(BS!O6,BS!O8,BS!O9)-SUM(BS!N6,BS!N8,BS!N9))</f>
        <v>-29993.708049279114</v>
      </c>
      <c r="O6" s="171">
        <f ca="1">-(SUM(BS!P6,BS!P8,BS!P9)-SUM(BS!O6,BS!O8,BS!O9))</f>
        <v>-28901.37424398202</v>
      </c>
      <c r="P6" s="171">
        <f ca="1">-(SUM(BS!Q6,BS!Q8,BS!Q9)-SUM(BS!P6,BS!P8,BS!P9))</f>
        <v>-27502.738524137239</v>
      </c>
      <c r="Q6" s="171">
        <f ca="1">-(SUM(BS!R6,BS!R8,BS!R9)-SUM(BS!Q6,BS!Q8,BS!Q9))</f>
        <v>-26792.881072819233</v>
      </c>
      <c r="R6" s="171">
        <f ca="1">-(SUM(BS!S6,BS!S8,BS!S9)-SUM(BS!R6,BS!R8,BS!R9))</f>
        <v>-26386.812029294088</v>
      </c>
      <c r="S6" s="171">
        <f ca="1">-(SUM(BS!T6,BS!T8,BS!T9)-SUM(BS!S6,BS!S8,BS!S9))</f>
        <v>-88477.944595142908</v>
      </c>
      <c r="T6" s="171">
        <f ca="1">-(SUM(BS!U6,BS!U8,BS!U9)-SUM(BS!T6,BS!T8,BS!T9))</f>
        <v>-79596.597554593463</v>
      </c>
      <c r="U6" s="171">
        <f ca="1">-(SUM(BS!V6,BS!V8,BS!V9)-SUM(BS!U6,BS!U8,BS!U9))</f>
        <v>-73061.685726974858</v>
      </c>
      <c r="V6" s="171">
        <f ca="1">-(SUM(BS!W6,BS!W8,BS!W9)-SUM(BS!V6,BS!V8,BS!V9))</f>
        <v>-73142.690832623048</v>
      </c>
      <c r="W6" s="171">
        <f ca="1">-(SUM(BS!X6,BS!X8,BS!X9)-SUM(BS!W6,BS!W8,BS!W9))</f>
        <v>-69553.824409364955</v>
      </c>
      <c r="X6" s="171">
        <f ca="1">-(SUM(BS!Y6,BS!Y8,BS!Y9)-SUM(BS!X6,BS!X8,BS!X9))</f>
        <v>-67013.64944704494</v>
      </c>
      <c r="Y6" s="171">
        <f ca="1">-(SUM(BS!Z6,BS!Z8,BS!Z9)-SUM(BS!Y6,BS!Y8,BS!Y9))</f>
        <v>-76609.478013452026</v>
      </c>
      <c r="Z6" s="171">
        <f ca="1">-(SUM(BS!AA6,BS!AA8,BS!AA9)-SUM(BS!Z6,BS!Z8,BS!Z9))</f>
        <v>-78282.193474017549</v>
      </c>
      <c r="AA6" s="171">
        <f ca="1">-(SUM(BS!AB6,BS!AB8,BS!AB9)-SUM(BS!AA6,BS!AA8,BS!AA9))</f>
        <v>-76351.782769279089</v>
      </c>
      <c r="AB6" s="171">
        <f ca="1">-(SUM(BS!AC6,BS!AC8,BS!AC9)-SUM(BS!AB6,BS!AB8,BS!AB9))</f>
        <v>-82137.844498138642</v>
      </c>
      <c r="AC6" s="171">
        <f ca="1">-(SUM(BS!AD6,BS!AD8,BS!AD9)-SUM(BS!AC6,BS!AC8,BS!AC9))</f>
        <v>-80336.209686469287</v>
      </c>
      <c r="AD6" s="171">
        <f ca="1">-(SUM(BS!AE6,BS!AE8,BS!AE9)-SUM(BS!AD6,BS!AD8,BS!AD9))</f>
        <v>-78842.832576492801</v>
      </c>
      <c r="AE6" s="171">
        <f ca="1">-(SUM(BS!AF6,BS!AF8,BS!AF9)-SUM(BS!AE6,BS!AE8,BS!AE9))</f>
        <v>-128675.47796905576</v>
      </c>
      <c r="AF6" s="171">
        <f ca="1">-(SUM(BS!AG6,BS!AG8,BS!AG9)-SUM(BS!AF6,BS!AF8,BS!AF9))</f>
        <v>-114134.10396546312</v>
      </c>
      <c r="AG6" s="171">
        <f ca="1">-(SUM(BS!AH6,BS!AH8,BS!AH9)-SUM(BS!AG6,BS!AG8,BS!AG9))</f>
        <v>-103294.08233115822</v>
      </c>
      <c r="AH6" s="171">
        <f ca="1">-(SUM(BS!AI6,BS!AI8,BS!AI9)-SUM(BS!AH6,BS!AH8,BS!AH9))</f>
        <v>-106798.95982635883</v>
      </c>
      <c r="AI6" s="171">
        <f ca="1">-(SUM(BS!AJ6,BS!AJ8,BS!AJ9)-SUM(BS!AI6,BS!AI8,BS!AI9))</f>
        <v>-100483.59594614757</v>
      </c>
      <c r="AJ6" s="171">
        <f ca="1">-(SUM(BS!AK6,BS!AK8,BS!AK9)-SUM(BS!AJ6,BS!AJ8,BS!AJ9))</f>
        <v>-95501.382393103093</v>
      </c>
      <c r="AK6" s="171">
        <f ca="1">-(SUM(BS!AL6,BS!AL8,BS!AL9)-SUM(BS!AK6,BS!AK8,BS!AK9))</f>
        <v>-98301.734940179624</v>
      </c>
      <c r="AL6" s="171">
        <f ca="1">-(SUM(BS!AM6,BS!AM8,BS!AM9)-SUM(BS!AL6,BS!AL8,BS!AL9))</f>
        <v>-92210.535222316859</v>
      </c>
      <c r="AM6" s="171">
        <f ca="1">-(SUM(BS!AN6,BS!AN8,BS!AN9)-SUM(BS!AM6,BS!AM8,BS!AM9))</f>
        <v>-87311.895587190054</v>
      </c>
      <c r="AN6" s="171">
        <f ca="1">-(SUM(BS!AO6,BS!AO8,BS!AO9)-SUM(BS!AN6,BS!AN8,BS!AN9))</f>
        <v>-96502.069027080666</v>
      </c>
      <c r="AO6" s="171">
        <f ca="1">-(SUM(BS!AP6,BS!AP8,BS!AP9)-SUM(BS!AO6,BS!AO8,BS!AO9))</f>
        <v>-89981.673039466608</v>
      </c>
      <c r="AP6" s="171">
        <f ca="1">-(SUM(BS!AQ6,BS!AQ8,BS!AQ9)-SUM(BS!AP6,BS!AP8,BS!AP9))</f>
        <v>-84144.881538397633</v>
      </c>
      <c r="AQ6" s="171">
        <f ca="1">-(SUM(BS!AR6,BS!AR8,BS!AR9)-SUM(BS!AQ6,BS!AQ8,BS!AQ9))</f>
        <v>-107626.27484643366</v>
      </c>
      <c r="AR6" s="171">
        <f ca="1">-(SUM(BS!AS6,BS!AS8,BS!AS9)-SUM(BS!AR6,BS!AR8,BS!AR9))</f>
        <v>-66711.865955743473</v>
      </c>
      <c r="AS6" s="171">
        <f ca="1">-(SUM(BS!AT6,BS!AT8,BS!AT9)-SUM(BS!AS6,BS!AS8,BS!AS9))</f>
        <v>-39889.783800408244</v>
      </c>
      <c r="AT6" s="171">
        <f ca="1">-(SUM(BS!AU6,BS!AU8,BS!AU9)-SUM(BS!AT6,BS!AT8,BS!AT9))</f>
        <v>-15928.130720917135</v>
      </c>
      <c r="AU6" s="171">
        <f ca="1">-(SUM(BS!AV6,BS!AV8,BS!AV9)-SUM(BS!AU6,BS!AU8,BS!AU9))</f>
        <v>7089.8433128944598</v>
      </c>
      <c r="AV6" s="171">
        <f ca="1">-(SUM(BS!AW6,BS!AW8,BS!AW9)-SUM(BS!AV6,BS!AV8,BS!AV9))</f>
        <v>20718.831786836963</v>
      </c>
      <c r="AW6" s="171">
        <f ca="1">-(SUM(BS!AX6,BS!AX8,BS!AX9)-SUM(BS!AW6,BS!AW8,BS!AW9))</f>
        <v>38484.500288728625</v>
      </c>
      <c r="AX6" s="171">
        <f ca="1">-(SUM(BS!AY6,BS!AY8,BS!AY9)-SUM(BS!AX6,BS!AX8,BS!AX9))</f>
        <v>54535.27793894941</v>
      </c>
      <c r="AY6" s="171">
        <f ca="1">-(SUM(BS!AZ6,BS!AZ8,BS!AZ9)-SUM(BS!AY6,BS!AY8,BS!AY9))</f>
        <v>66367.204140735324</v>
      </c>
      <c r="AZ6" s="171">
        <f ca="1">-(SUM(BS!BA6,BS!BA8,BS!BA9)-SUM(BS!AZ6,BS!AZ8,BS!AZ9))</f>
        <v>73683.49910806166</v>
      </c>
      <c r="BA6" s="171">
        <f ca="1">-(SUM(BS!BB6,BS!BB8,BS!BB9)-SUM(BS!BA6,BS!BA8,BS!BA9))</f>
        <v>87390.607618215028</v>
      </c>
      <c r="BB6" s="171">
        <f ca="1">-(SUM(BS!BC6,BS!BC8,BS!BC9)-SUM(BS!BB6,BS!BB8,BS!BB9))</f>
        <v>101244.19627874438</v>
      </c>
    </row>
    <row r="7" spans="1:54" x14ac:dyDescent="0.15">
      <c r="A7" s="95" t="s">
        <v>210</v>
      </c>
      <c r="C7" s="172">
        <f t="shared" ca="1" si="3"/>
        <v>43898.574112363101</v>
      </c>
      <c r="D7" s="171">
        <f t="shared" ca="1" si="3"/>
        <v>126108.39826665091</v>
      </c>
      <c r="E7" s="171">
        <f t="shared" ca="1" si="3"/>
        <v>113401.81328038429</v>
      </c>
      <c r="F7" s="171">
        <f t="shared" ca="1" si="3"/>
        <v>77408.255397499481</v>
      </c>
      <c r="G7" s="171">
        <f ca="1">SUM(BS!H13,BS!H15)-SUM(BS!G13,BS!G15)</f>
        <v>30682.774583333336</v>
      </c>
      <c r="H7" s="171">
        <f ca="1">SUM(BS!I13,BS!I15)-SUM(BS!H13,BS!H15)</f>
        <v>7.901975503340509</v>
      </c>
      <c r="I7" s="171">
        <f ca="1">SUM(BS!J13,BS!J15)-SUM(BS!I13,BS!I15)</f>
        <v>4.086702466593124</v>
      </c>
      <c r="J7" s="171">
        <f ca="1">SUM(BS!K13,BS!K15)-SUM(BS!J13,BS!J15)</f>
        <v>7.2629797696536116</v>
      </c>
      <c r="K7" s="171">
        <f ca="1">SUM(BS!L13,BS!L15)-SUM(BS!K13,BS!K15)</f>
        <v>3.8788888120870979</v>
      </c>
      <c r="L7" s="171">
        <f ca="1">SUM(BS!M13,BS!M15)-SUM(BS!L13,BS!L15)</f>
        <v>2.1952203818800626</v>
      </c>
      <c r="M7" s="171">
        <f ca="1">SUM(BS!N13,BS!N15)-SUM(BS!M13,BS!M15)</f>
        <v>13039.363637618197</v>
      </c>
      <c r="N7" s="171">
        <f ca="1">SUM(BS!O13,BS!O15)-SUM(BS!N13,BS!N15)</f>
        <v>48.943463402938505</v>
      </c>
      <c r="O7" s="171">
        <f ca="1">SUM(BS!P13,BS!P15)-SUM(BS!O13,BS!O15)</f>
        <v>50.384577084194461</v>
      </c>
      <c r="P7" s="171">
        <f ca="1">SUM(BS!Q13,BS!Q15)-SUM(BS!P13,BS!P15)</f>
        <v>26.24768065061653</v>
      </c>
      <c r="Q7" s="171">
        <f ca="1">SUM(BS!R13,BS!R15)-SUM(BS!Q13,BS!Q15)</f>
        <v>15.426657666903338</v>
      </c>
      <c r="R7" s="171">
        <f ca="1">SUM(BS!S13,BS!S15)-SUM(BS!R13,BS!R15)</f>
        <v>10.107745673361933</v>
      </c>
      <c r="S7" s="171">
        <f ca="1">SUM(BS!T13,BS!T15)-SUM(BS!S13,BS!S15)</f>
        <v>84179.050537846808</v>
      </c>
      <c r="T7" s="171">
        <f ca="1">SUM(BS!U13,BS!U15)-SUM(BS!T13,BS!T15)</f>
        <v>261.1582345701172</v>
      </c>
      <c r="U7" s="171">
        <f ca="1">SUM(BS!V13,BS!V15)-SUM(BS!U13,BS!U15)</f>
        <v>202.83763159361843</v>
      </c>
      <c r="V7" s="171">
        <f ca="1">SUM(BS!W13,BS!W15)-SUM(BS!V13,BS!V15)</f>
        <v>7772.6689653833891</v>
      </c>
      <c r="W7" s="171">
        <f ca="1">SUM(BS!X13,BS!X15)-SUM(BS!W13,BS!W15)</f>
        <v>107.88089699618286</v>
      </c>
      <c r="X7" s="171">
        <f ca="1">SUM(BS!Y13,BS!Y15)-SUM(BS!X13,BS!X15)</f>
        <v>88.036959535762435</v>
      </c>
      <c r="Y7" s="171">
        <f ca="1">SUM(BS!Z13,BS!Z15)-SUM(BS!Y13,BS!Y15)</f>
        <v>16091.534302727348</v>
      </c>
      <c r="Z7" s="171">
        <f ca="1">SUM(BS!AA13,BS!AA15)-SUM(BS!Z13,BS!Z15)</f>
        <v>5113.6733228887606</v>
      </c>
      <c r="AA7" s="171">
        <f ca="1">SUM(BS!AB13,BS!AB15)-SUM(BS!AA13,BS!AA15)</f>
        <v>220.02815440835548</v>
      </c>
      <c r="AB7" s="171">
        <f ca="1">SUM(BS!AC13,BS!AC15)-SUM(BS!AB13,BS!AB15)</f>
        <v>11798.607073046122</v>
      </c>
      <c r="AC7" s="171">
        <f ca="1">SUM(BS!AD13,BS!AD15)-SUM(BS!AC13,BS!AC15)</f>
        <v>144.49754422015394</v>
      </c>
      <c r="AD7" s="171">
        <f ca="1">SUM(BS!AE13,BS!AE15)-SUM(BS!AD13,BS!AD15)</f>
        <v>128.4246434342931</v>
      </c>
      <c r="AE7" s="171">
        <f ca="1">SUM(BS!AF13,BS!AF15)-SUM(BS!AE13,BS!AE15)</f>
        <v>65519.003349572507</v>
      </c>
      <c r="AF7" s="171">
        <f ca="1">SUM(BS!AG13,BS!AG15)-SUM(BS!AF13,BS!AF15)</f>
        <v>1021.323789660586</v>
      </c>
      <c r="AG7" s="171">
        <f ca="1">SUM(BS!AH13,BS!AH15)-SUM(BS!AG13,BS!AG15)</f>
        <v>773.96250734670321</v>
      </c>
      <c r="AH7" s="171">
        <f ca="1">SUM(BS!AI13,BS!AI15)-SUM(BS!AH13,BS!AH15)</f>
        <v>17315.277018343011</v>
      </c>
      <c r="AI7" s="171">
        <f ca="1">SUM(BS!AJ13,BS!AJ15)-SUM(BS!AI13,BS!AI15)</f>
        <v>473.99082563523552</v>
      </c>
      <c r="AJ7" s="171">
        <f ca="1">SUM(BS!AK13,BS!AK15)-SUM(BS!AJ13,BS!AJ15)</f>
        <v>386.95760594905005</v>
      </c>
      <c r="AK7" s="171">
        <f ca="1">SUM(BS!AL13,BS!AL15)-SUM(BS!AK13,BS!AK15)</f>
        <v>8555.7273401443963</v>
      </c>
      <c r="AL7" s="171">
        <f ca="1">SUM(BS!AM13,BS!AM15)-SUM(BS!AL13,BS!AL15)</f>
        <v>468.34270460688276</v>
      </c>
      <c r="AM7" s="171">
        <f ca="1">SUM(BS!AN13,BS!AN15)-SUM(BS!AM13,BS!AM15)</f>
        <v>391.1659349052934</v>
      </c>
      <c r="AN7" s="171">
        <f ca="1">SUM(BS!AO13,BS!AO15)-SUM(BS!AN13,BS!AN15)</f>
        <v>17366.186690530274</v>
      </c>
      <c r="AO7" s="171">
        <f ca="1">SUM(BS!AP13,BS!AP15)-SUM(BS!AO13,BS!AO15)</f>
        <v>586.0039103468298</v>
      </c>
      <c r="AP7" s="171">
        <f ca="1">SUM(BS!AQ13,BS!AQ15)-SUM(BS!AP13,BS!AP15)</f>
        <v>543.87160334351938</v>
      </c>
      <c r="AQ7" s="171">
        <f ca="1">SUM(BS!AR13,BS!AR15)-SUM(BS!AQ13,BS!AQ15)</f>
        <v>20521.675708943978</v>
      </c>
      <c r="AR7" s="171">
        <f ca="1">SUM(BS!AS13,BS!AS15)-SUM(BS!AR13,BS!AR15)</f>
        <v>3232.9975290793809</v>
      </c>
      <c r="AS7" s="171">
        <f ca="1">SUM(BS!AT13,BS!AT15)-SUM(BS!AS13,BS!AS15)</f>
        <v>11800.392567590869</v>
      </c>
      <c r="AT7" s="171">
        <f ca="1">SUM(BS!AU13,BS!AU15)-SUM(BS!AT13,BS!AT15)</f>
        <v>6605.8951604631729</v>
      </c>
      <c r="AU7" s="171">
        <f ca="1">SUM(BS!AV13,BS!AV15)-SUM(BS!AU13,BS!AU15)</f>
        <v>1992.1112779730465</v>
      </c>
      <c r="AV7" s="171">
        <f ca="1">SUM(BS!AW13,BS!AW15)-SUM(BS!AV13,BS!AV15)</f>
        <v>10915.692823007819</v>
      </c>
      <c r="AW7" s="171">
        <f ca="1">SUM(BS!AX13,BS!AX15)-SUM(BS!AW13,BS!AW15)</f>
        <v>1614.7830953424564</v>
      </c>
      <c r="AX7" s="171">
        <f ca="1">SUM(BS!AY13,BS!AY15)-SUM(BS!AX13,BS!AX15)</f>
        <v>1502.1914089994389</v>
      </c>
      <c r="AY7" s="171">
        <f ca="1">SUM(BS!AZ13,BS!AZ15)-SUM(BS!AY13,BS!AY15)</f>
        <v>5748.8348405967699</v>
      </c>
      <c r="AZ7" s="171">
        <f ca="1">SUM(BS!BA13,BS!BA15)-SUM(BS!AZ13,BS!AZ15)</f>
        <v>10566.403470525751</v>
      </c>
      <c r="BA7" s="171">
        <f ca="1">SUM(BS!BB13,BS!BB15)-SUM(BS!BA13,BS!BA15)</f>
        <v>1443.029986147536</v>
      </c>
      <c r="BB7" s="171">
        <f ca="1">SUM(BS!BC13,BS!BC15)-SUM(BS!BB13,BS!BB15)</f>
        <v>1464.2475288292626</v>
      </c>
    </row>
    <row r="8" spans="1:54" x14ac:dyDescent="0.15">
      <c r="A8" s="59" t="s">
        <v>29</v>
      </c>
      <c r="B8" s="59"/>
      <c r="C8" s="297">
        <f t="shared" ca="1" si="3"/>
        <v>-804141.95300577418</v>
      </c>
      <c r="D8" s="236">
        <f t="shared" ca="1" si="3"/>
        <v>-2412923.6242181081</v>
      </c>
      <c r="E8" s="236">
        <f t="shared" ca="1" si="3"/>
        <v>-3094852.1263978011</v>
      </c>
      <c r="F8" s="236">
        <f t="shared" ca="1" si="3"/>
        <v>1376055.0816526283</v>
      </c>
      <c r="G8" s="236">
        <f ca="1">SUM(G5:G7)</f>
        <v>-32680.774583333336</v>
      </c>
      <c r="H8" s="236">
        <f t="shared" ref="H8:BB8" ca="1" si="4">SUM(H5:H7)</f>
        <v>-62606.051958725264</v>
      </c>
      <c r="I8" s="236">
        <f t="shared" ca="1" si="4"/>
        <v>-62218.418037697396</v>
      </c>
      <c r="J8" s="236">
        <f t="shared" ca="1" si="4"/>
        <v>-61851.444978725442</v>
      </c>
      <c r="K8" s="236">
        <f t="shared" ca="1" si="4"/>
        <v>-61491.19122791577</v>
      </c>
      <c r="L8" s="236">
        <f t="shared" ca="1" si="4"/>
        <v>-61294.795030644163</v>
      </c>
      <c r="M8" s="236">
        <f t="shared" ca="1" si="4"/>
        <v>-72711.926677530777</v>
      </c>
      <c r="N8" s="236">
        <f t="shared" ca="1" si="4"/>
        <v>-82617.531800069788</v>
      </c>
      <c r="O8" s="236">
        <f t="shared" ca="1" si="4"/>
        <v>-79405.925157652557</v>
      </c>
      <c r="P8" s="236">
        <f t="shared" ca="1" si="4"/>
        <v>-76928.148824227101</v>
      </c>
      <c r="Q8" s="236">
        <f t="shared" ca="1" si="4"/>
        <v>-75580.678551960664</v>
      </c>
      <c r="R8" s="236">
        <f t="shared" ca="1" si="4"/>
        <v>-74755.06617729197</v>
      </c>
      <c r="S8" s="236">
        <f t="shared" ca="1" si="4"/>
        <v>-146931.55945458365</v>
      </c>
      <c r="T8" s="236">
        <f t="shared" ca="1" si="4"/>
        <v>-210990.75359088063</v>
      </c>
      <c r="U8" s="236">
        <f t="shared" ca="1" si="4"/>
        <v>-195988.22058492003</v>
      </c>
      <c r="V8" s="236">
        <f t="shared" ca="1" si="4"/>
        <v>-192531.16874099732</v>
      </c>
      <c r="W8" s="236">
        <f t="shared" ca="1" si="4"/>
        <v>-192384.01120462909</v>
      </c>
      <c r="X8" s="236">
        <f t="shared" ca="1" si="4"/>
        <v>-186708.18401583744</v>
      </c>
      <c r="Y8" s="236">
        <f t="shared" ca="1" si="4"/>
        <v>-197548.75939201179</v>
      </c>
      <c r="Z8" s="236">
        <f t="shared" ca="1" si="4"/>
        <v>-212874.31843386119</v>
      </c>
      <c r="AA8" s="236">
        <f t="shared" ca="1" si="4"/>
        <v>-211913.47889287226</v>
      </c>
      <c r="AB8" s="236">
        <f t="shared" ca="1" si="4"/>
        <v>-218141.62284303061</v>
      </c>
      <c r="AC8" s="236">
        <f t="shared" ca="1" si="4"/>
        <v>-225368.91091896381</v>
      </c>
      <c r="AD8" s="236">
        <f t="shared" ca="1" si="4"/>
        <v>-221542.63614552049</v>
      </c>
      <c r="AE8" s="236">
        <f t="shared" ca="1" si="4"/>
        <v>-265572.51197659492</v>
      </c>
      <c r="AF8" s="236">
        <f t="shared" ca="1" si="4"/>
        <v>-297677.52393769741</v>
      </c>
      <c r="AG8" s="236">
        <f t="shared" ca="1" si="4"/>
        <v>-273482.07979361131</v>
      </c>
      <c r="AH8" s="236">
        <f t="shared" ca="1" si="4"/>
        <v>-271594.25720594625</v>
      </c>
      <c r="AI8" s="236">
        <f t="shared" ca="1" si="4"/>
        <v>-273669.89759139367</v>
      </c>
      <c r="AJ8" s="236">
        <f t="shared" ca="1" si="4"/>
        <v>-261819.55894575783</v>
      </c>
      <c r="AK8" s="236">
        <f t="shared" ca="1" si="4"/>
        <v>-256530.42186189606</v>
      </c>
      <c r="AL8" s="236">
        <f t="shared" ca="1" si="4"/>
        <v>-250140.73914716893</v>
      </c>
      <c r="AM8" s="236">
        <f t="shared" ca="1" si="4"/>
        <v>-238259.38992391454</v>
      </c>
      <c r="AN8" s="236">
        <f t="shared" ca="1" si="4"/>
        <v>-240675.92645026464</v>
      </c>
      <c r="AO8" s="236">
        <f t="shared" ca="1" si="4"/>
        <v>-240481.24994864664</v>
      </c>
      <c r="AP8" s="236">
        <f t="shared" ca="1" si="4"/>
        <v>-224948.5696149093</v>
      </c>
      <c r="AQ8" s="236">
        <f t="shared" ca="1" si="4"/>
        <v>-180809.86847455191</v>
      </c>
      <c r="AR8" s="236">
        <f t="shared" ca="1" si="4"/>
        <v>-100754.6697013282</v>
      </c>
      <c r="AS8" s="236">
        <f t="shared" ca="1" si="4"/>
        <v>-30621.366806153957</v>
      </c>
      <c r="AT8" s="236">
        <f t="shared" ca="1" si="4"/>
        <v>22634.199957055764</v>
      </c>
      <c r="AU8" s="236">
        <f t="shared" ca="1" si="4"/>
        <v>76248.269755474437</v>
      </c>
      <c r="AV8" s="236">
        <f t="shared" ca="1" si="4"/>
        <v>118439.30184920684</v>
      </c>
      <c r="AW8" s="236">
        <f t="shared" ca="1" si="4"/>
        <v>155684.97951763525</v>
      </c>
      <c r="AX8" s="236">
        <f t="shared" ca="1" si="4"/>
        <v>198494.08928538547</v>
      </c>
      <c r="AY8" s="236">
        <f t="shared" ca="1" si="4"/>
        <v>234468.60318701519</v>
      </c>
      <c r="AZ8" s="236">
        <f t="shared" ca="1" si="4"/>
        <v>260342.20542365158</v>
      </c>
      <c r="BA8" s="236">
        <f t="shared" ca="1" si="4"/>
        <v>290862.21746900585</v>
      </c>
      <c r="BB8" s="236">
        <f t="shared" ca="1" si="4"/>
        <v>331067.12019023206</v>
      </c>
    </row>
    <row r="9" spans="1:54" x14ac:dyDescent="0.15"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</row>
    <row r="10" spans="1:54" ht="16" x14ac:dyDescent="0.2">
      <c r="A10" s="204" t="s">
        <v>24</v>
      </c>
      <c r="B10" s="204"/>
      <c r="C10" s="211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</row>
    <row r="11" spans="1:54" x14ac:dyDescent="0.15">
      <c r="A11" s="47" t="s">
        <v>6</v>
      </c>
      <c r="C11" s="172">
        <f t="shared" ref="C11:F12" si="5">SUMIFS($G11:$BB11,$G$2:$BB$2,C$3)</f>
        <v>0</v>
      </c>
      <c r="D11" s="171">
        <f t="shared" si="5"/>
        <v>0</v>
      </c>
      <c r="E11" s="171">
        <f t="shared" si="5"/>
        <v>0</v>
      </c>
      <c r="F11" s="171">
        <f t="shared" si="5"/>
        <v>0</v>
      </c>
      <c r="G11" s="171">
        <f>-(BS!H7-BS!G7)</f>
        <v>0</v>
      </c>
      <c r="H11" s="171">
        <f>-(BS!I7-BS!H7)</f>
        <v>0</v>
      </c>
      <c r="I11" s="171">
        <f>-(BS!J7-BS!I7)</f>
        <v>0</v>
      </c>
      <c r="J11" s="171">
        <f>-(BS!K7-BS!J7)</f>
        <v>0</v>
      </c>
      <c r="K11" s="171">
        <f>-(BS!L7-BS!K7)</f>
        <v>0</v>
      </c>
      <c r="L11" s="171">
        <f>-(BS!M7-BS!L7)</f>
        <v>0</v>
      </c>
      <c r="M11" s="171">
        <f>-(BS!N7-BS!M7)</f>
        <v>0</v>
      </c>
      <c r="N11" s="171">
        <f>-(BS!O7-BS!N7)</f>
        <v>0</v>
      </c>
      <c r="O11" s="171">
        <f>-(BS!P7-BS!O7)</f>
        <v>0</v>
      </c>
      <c r="P11" s="171">
        <f>-(BS!Q7-BS!P7)</f>
        <v>0</v>
      </c>
      <c r="Q11" s="171">
        <f>-(BS!R7-BS!Q7)</f>
        <v>0</v>
      </c>
      <c r="R11" s="171">
        <f>-(BS!S7-BS!R7)</f>
        <v>0</v>
      </c>
      <c r="S11" s="171">
        <f>-(BS!T7-BS!S7)</f>
        <v>0</v>
      </c>
      <c r="T11" s="171">
        <f>-(BS!U7-BS!T7)</f>
        <v>0</v>
      </c>
      <c r="U11" s="171">
        <f>-(BS!V7-BS!U7)</f>
        <v>0</v>
      </c>
      <c r="V11" s="171">
        <f>-(BS!W7-BS!V7)</f>
        <v>0</v>
      </c>
      <c r="W11" s="171">
        <f>-(BS!X7-BS!W7)</f>
        <v>0</v>
      </c>
      <c r="X11" s="171">
        <f>-(BS!Y7-BS!X7)</f>
        <v>0</v>
      </c>
      <c r="Y11" s="171">
        <f>-(BS!Z7-BS!Y7)</f>
        <v>0</v>
      </c>
      <c r="Z11" s="171">
        <f>-(BS!AA7-BS!Z7)</f>
        <v>0</v>
      </c>
      <c r="AA11" s="171">
        <f>-(BS!AB7-BS!AA7)</f>
        <v>0</v>
      </c>
      <c r="AB11" s="171">
        <f>-(BS!AC7-BS!AB7)</f>
        <v>0</v>
      </c>
      <c r="AC11" s="171">
        <f>-(BS!AD7-BS!AC7)</f>
        <v>0</v>
      </c>
      <c r="AD11" s="171">
        <f>-(BS!AE7-BS!AD7)</f>
        <v>0</v>
      </c>
      <c r="AE11" s="171">
        <f>-(BS!AF7-BS!AE7)</f>
        <v>0</v>
      </c>
      <c r="AF11" s="171">
        <f>-(BS!AG7-BS!AF7)</f>
        <v>0</v>
      </c>
      <c r="AG11" s="171">
        <f>-(BS!AH7-BS!AG7)</f>
        <v>0</v>
      </c>
      <c r="AH11" s="171">
        <f>-(BS!AI7-BS!AH7)</f>
        <v>0</v>
      </c>
      <c r="AI11" s="171">
        <f>-(BS!AJ7-BS!AI7)</f>
        <v>0</v>
      </c>
      <c r="AJ11" s="171">
        <f>-(BS!AK7-BS!AJ7)</f>
        <v>0</v>
      </c>
      <c r="AK11" s="171">
        <f>-(BS!AL7-BS!AK7)</f>
        <v>0</v>
      </c>
      <c r="AL11" s="171">
        <f>-(BS!AM7-BS!AL7)</f>
        <v>0</v>
      </c>
      <c r="AM11" s="171">
        <f>-(BS!AN7-BS!AM7)</f>
        <v>0</v>
      </c>
      <c r="AN11" s="171">
        <f>-(BS!AO7-BS!AN7)</f>
        <v>0</v>
      </c>
      <c r="AO11" s="171">
        <f>-(BS!AP7-BS!AO7)</f>
        <v>0</v>
      </c>
      <c r="AP11" s="171">
        <f>-(BS!AQ7-BS!AP7)</f>
        <v>0</v>
      </c>
      <c r="AQ11" s="171">
        <f>-(BS!AR7-BS!AQ7)</f>
        <v>0</v>
      </c>
      <c r="AR11" s="171">
        <f>-(BS!AS7-BS!AR7)</f>
        <v>0</v>
      </c>
      <c r="AS11" s="171">
        <f>-(BS!AT7-BS!AS7)</f>
        <v>0</v>
      </c>
      <c r="AT11" s="171">
        <f>-(BS!AU7-BS!AT7)</f>
        <v>0</v>
      </c>
      <c r="AU11" s="171">
        <f>-(BS!AV7-BS!AU7)</f>
        <v>0</v>
      </c>
      <c r="AV11" s="171">
        <f>-(BS!AW7-BS!AV7)</f>
        <v>0</v>
      </c>
      <c r="AW11" s="171">
        <f>-(BS!AX7-BS!AW7)</f>
        <v>0</v>
      </c>
      <c r="AX11" s="171">
        <f>-(BS!AY7-BS!AX7)</f>
        <v>0</v>
      </c>
      <c r="AY11" s="171">
        <f>-(BS!AZ7-BS!AY7)</f>
        <v>0</v>
      </c>
      <c r="AZ11" s="171">
        <f>-(BS!BA7-BS!AZ7)</f>
        <v>0</v>
      </c>
      <c r="BA11" s="171">
        <f>-(BS!BB7-BS!BA7)</f>
        <v>0</v>
      </c>
      <c r="BB11" s="171">
        <f>-(BS!BC7-BS!BB7)</f>
        <v>0</v>
      </c>
    </row>
    <row r="12" spans="1:54" x14ac:dyDescent="0.15">
      <c r="A12" s="59" t="s">
        <v>30</v>
      </c>
      <c r="B12" s="59"/>
      <c r="C12" s="297">
        <f t="shared" si="5"/>
        <v>0</v>
      </c>
      <c r="D12" s="236">
        <f t="shared" si="5"/>
        <v>0</v>
      </c>
      <c r="E12" s="236">
        <f t="shared" si="5"/>
        <v>0</v>
      </c>
      <c r="F12" s="236">
        <f t="shared" si="5"/>
        <v>0</v>
      </c>
      <c r="G12" s="236">
        <f>G11</f>
        <v>0</v>
      </c>
      <c r="H12" s="236">
        <f t="shared" ref="H12:BB12" si="6">H11</f>
        <v>0</v>
      </c>
      <c r="I12" s="236">
        <f t="shared" si="6"/>
        <v>0</v>
      </c>
      <c r="J12" s="236">
        <f t="shared" si="6"/>
        <v>0</v>
      </c>
      <c r="K12" s="236">
        <f t="shared" si="6"/>
        <v>0</v>
      </c>
      <c r="L12" s="236">
        <f t="shared" si="6"/>
        <v>0</v>
      </c>
      <c r="M12" s="236">
        <f t="shared" si="6"/>
        <v>0</v>
      </c>
      <c r="N12" s="236">
        <f t="shared" si="6"/>
        <v>0</v>
      </c>
      <c r="O12" s="236">
        <f t="shared" si="6"/>
        <v>0</v>
      </c>
      <c r="P12" s="236">
        <f t="shared" si="6"/>
        <v>0</v>
      </c>
      <c r="Q12" s="236">
        <f t="shared" si="6"/>
        <v>0</v>
      </c>
      <c r="R12" s="236">
        <f t="shared" si="6"/>
        <v>0</v>
      </c>
      <c r="S12" s="236">
        <f t="shared" si="6"/>
        <v>0</v>
      </c>
      <c r="T12" s="236">
        <f t="shared" si="6"/>
        <v>0</v>
      </c>
      <c r="U12" s="236">
        <f t="shared" si="6"/>
        <v>0</v>
      </c>
      <c r="V12" s="236">
        <f t="shared" si="6"/>
        <v>0</v>
      </c>
      <c r="W12" s="236">
        <f t="shared" si="6"/>
        <v>0</v>
      </c>
      <c r="X12" s="236">
        <f t="shared" si="6"/>
        <v>0</v>
      </c>
      <c r="Y12" s="236">
        <f t="shared" si="6"/>
        <v>0</v>
      </c>
      <c r="Z12" s="236">
        <f t="shared" si="6"/>
        <v>0</v>
      </c>
      <c r="AA12" s="236">
        <f t="shared" si="6"/>
        <v>0</v>
      </c>
      <c r="AB12" s="236">
        <f t="shared" si="6"/>
        <v>0</v>
      </c>
      <c r="AC12" s="236">
        <f t="shared" si="6"/>
        <v>0</v>
      </c>
      <c r="AD12" s="236">
        <f t="shared" si="6"/>
        <v>0</v>
      </c>
      <c r="AE12" s="236">
        <f t="shared" si="6"/>
        <v>0</v>
      </c>
      <c r="AF12" s="236">
        <f t="shared" si="6"/>
        <v>0</v>
      </c>
      <c r="AG12" s="236">
        <f t="shared" si="6"/>
        <v>0</v>
      </c>
      <c r="AH12" s="236">
        <f t="shared" si="6"/>
        <v>0</v>
      </c>
      <c r="AI12" s="236">
        <f t="shared" si="6"/>
        <v>0</v>
      </c>
      <c r="AJ12" s="236">
        <f t="shared" si="6"/>
        <v>0</v>
      </c>
      <c r="AK12" s="236">
        <f t="shared" si="6"/>
        <v>0</v>
      </c>
      <c r="AL12" s="236">
        <f t="shared" si="6"/>
        <v>0</v>
      </c>
      <c r="AM12" s="236">
        <f t="shared" si="6"/>
        <v>0</v>
      </c>
      <c r="AN12" s="236">
        <f t="shared" si="6"/>
        <v>0</v>
      </c>
      <c r="AO12" s="236">
        <f t="shared" si="6"/>
        <v>0</v>
      </c>
      <c r="AP12" s="236">
        <f t="shared" si="6"/>
        <v>0</v>
      </c>
      <c r="AQ12" s="236">
        <f t="shared" si="6"/>
        <v>0</v>
      </c>
      <c r="AR12" s="236">
        <f t="shared" si="6"/>
        <v>0</v>
      </c>
      <c r="AS12" s="236">
        <f t="shared" si="6"/>
        <v>0</v>
      </c>
      <c r="AT12" s="236">
        <f t="shared" si="6"/>
        <v>0</v>
      </c>
      <c r="AU12" s="236">
        <f t="shared" si="6"/>
        <v>0</v>
      </c>
      <c r="AV12" s="236">
        <f t="shared" si="6"/>
        <v>0</v>
      </c>
      <c r="AW12" s="236">
        <f t="shared" si="6"/>
        <v>0</v>
      </c>
      <c r="AX12" s="236">
        <f t="shared" si="6"/>
        <v>0</v>
      </c>
      <c r="AY12" s="236">
        <f t="shared" si="6"/>
        <v>0</v>
      </c>
      <c r="AZ12" s="236">
        <f t="shared" si="6"/>
        <v>0</v>
      </c>
      <c r="BA12" s="236">
        <f t="shared" si="6"/>
        <v>0</v>
      </c>
      <c r="BB12" s="236">
        <f t="shared" si="6"/>
        <v>0</v>
      </c>
    </row>
    <row r="13" spans="1:54" x14ac:dyDescent="0.15"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</row>
    <row r="14" spans="1:54" ht="16" x14ac:dyDescent="0.2">
      <c r="A14" s="204" t="s">
        <v>25</v>
      </c>
      <c r="B14" s="204"/>
      <c r="C14" s="211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</row>
    <row r="15" spans="1:54" x14ac:dyDescent="0.15">
      <c r="A15" s="47" t="s">
        <v>17</v>
      </c>
      <c r="C15" s="172">
        <f t="shared" ref="C15:F17" si="7">SUMIFS($G15:$BB15,$G$2:$BB$2,C$3)</f>
        <v>5000000</v>
      </c>
      <c r="D15" s="171">
        <f t="shared" si="7"/>
        <v>5000000</v>
      </c>
      <c r="E15" s="171">
        <f t="shared" si="7"/>
        <v>0</v>
      </c>
      <c r="F15" s="171">
        <f t="shared" si="7"/>
        <v>0</v>
      </c>
      <c r="G15" s="171">
        <f>BS!H19-BS!G19</f>
        <v>0</v>
      </c>
      <c r="H15" s="171">
        <f>BS!I19-BS!H19</f>
        <v>0</v>
      </c>
      <c r="I15" s="171">
        <f>BS!J19-BS!I19</f>
        <v>0</v>
      </c>
      <c r="J15" s="171">
        <f>BS!K19-BS!J19</f>
        <v>5000000</v>
      </c>
      <c r="K15" s="171">
        <f>BS!L19-BS!K19</f>
        <v>0</v>
      </c>
      <c r="L15" s="171">
        <f>BS!M19-BS!L19</f>
        <v>0</v>
      </c>
      <c r="M15" s="171">
        <f>BS!N19-BS!M19</f>
        <v>0</v>
      </c>
      <c r="N15" s="171">
        <f>BS!O19-BS!N19</f>
        <v>0</v>
      </c>
      <c r="O15" s="171">
        <f>BS!P19-BS!O19</f>
        <v>0</v>
      </c>
      <c r="P15" s="171">
        <f>BS!Q19-BS!P19</f>
        <v>0</v>
      </c>
      <c r="Q15" s="171">
        <f>BS!R19-BS!Q19</f>
        <v>0</v>
      </c>
      <c r="R15" s="171">
        <f>BS!S19-BS!R19</f>
        <v>0</v>
      </c>
      <c r="S15" s="171">
        <f>BS!T19-BS!S19</f>
        <v>0</v>
      </c>
      <c r="T15" s="171">
        <f>BS!U19-BS!T19</f>
        <v>0</v>
      </c>
      <c r="U15" s="171">
        <f>BS!V19-BS!U19</f>
        <v>0</v>
      </c>
      <c r="V15" s="171">
        <f>BS!W19-BS!V19</f>
        <v>0</v>
      </c>
      <c r="W15" s="171">
        <f>BS!X19-BS!W19</f>
        <v>0</v>
      </c>
      <c r="X15" s="171">
        <f>BS!Y19-BS!X19</f>
        <v>0</v>
      </c>
      <c r="Y15" s="171">
        <f>BS!Z19-BS!Y19</f>
        <v>0</v>
      </c>
      <c r="Z15" s="171">
        <f>BS!AA19-BS!Z19</f>
        <v>0</v>
      </c>
      <c r="AA15" s="171">
        <f>BS!AB19-BS!AA19</f>
        <v>5000000</v>
      </c>
      <c r="AB15" s="171">
        <f>BS!AC19-BS!AB19</f>
        <v>0</v>
      </c>
      <c r="AC15" s="171">
        <f>BS!AD19-BS!AC19</f>
        <v>0</v>
      </c>
      <c r="AD15" s="171">
        <f>BS!AE19-BS!AD19</f>
        <v>0</v>
      </c>
      <c r="AE15" s="171">
        <f>BS!AF19-BS!AE19</f>
        <v>0</v>
      </c>
      <c r="AF15" s="171">
        <f>BS!AG19-BS!AF19</f>
        <v>0</v>
      </c>
      <c r="AG15" s="171">
        <f>BS!AH19-BS!AG19</f>
        <v>0</v>
      </c>
      <c r="AH15" s="171">
        <f>BS!AI19-BS!AH19</f>
        <v>0</v>
      </c>
      <c r="AI15" s="171">
        <f>BS!AJ19-BS!AI19</f>
        <v>0</v>
      </c>
      <c r="AJ15" s="171">
        <f>BS!AK19-BS!AJ19</f>
        <v>0</v>
      </c>
      <c r="AK15" s="171">
        <f>BS!AL19-BS!AK19</f>
        <v>0</v>
      </c>
      <c r="AL15" s="171">
        <f>BS!AM19-BS!AL19</f>
        <v>0</v>
      </c>
      <c r="AM15" s="171">
        <f>BS!AN19-BS!AM19</f>
        <v>0</v>
      </c>
      <c r="AN15" s="171">
        <f>BS!AO19-BS!AN19</f>
        <v>0</v>
      </c>
      <c r="AO15" s="171">
        <f>BS!AP19-BS!AO19</f>
        <v>0</v>
      </c>
      <c r="AP15" s="171">
        <f>BS!AQ19-BS!AP19</f>
        <v>0</v>
      </c>
      <c r="AQ15" s="171">
        <f>BS!AR19-BS!AQ19</f>
        <v>0</v>
      </c>
      <c r="AR15" s="171">
        <f>BS!AS19-BS!AR19</f>
        <v>0</v>
      </c>
      <c r="AS15" s="171">
        <f>BS!AT19-BS!AS19</f>
        <v>0</v>
      </c>
      <c r="AT15" s="171">
        <f>BS!AU19-BS!AT19</f>
        <v>0</v>
      </c>
      <c r="AU15" s="171">
        <f>BS!AV19-BS!AU19</f>
        <v>0</v>
      </c>
      <c r="AV15" s="171">
        <f>BS!AW19-BS!AV19</f>
        <v>0</v>
      </c>
      <c r="AW15" s="171">
        <f>BS!AX19-BS!AW19</f>
        <v>0</v>
      </c>
      <c r="AX15" s="171">
        <f>BS!AY19-BS!AX19</f>
        <v>0</v>
      </c>
      <c r="AY15" s="171">
        <f>BS!AZ19-BS!AY19</f>
        <v>0</v>
      </c>
      <c r="AZ15" s="171">
        <f>BS!BA19-BS!AZ19</f>
        <v>0</v>
      </c>
      <c r="BA15" s="171">
        <f>BS!BB19-BS!BA19</f>
        <v>0</v>
      </c>
      <c r="BB15" s="171">
        <f>BS!BC19-BS!BB19</f>
        <v>0</v>
      </c>
    </row>
    <row r="16" spans="1:54" x14ac:dyDescent="0.15">
      <c r="A16" s="95" t="s">
        <v>223</v>
      </c>
      <c r="C16" s="172">
        <f t="shared" si="7"/>
        <v>300000</v>
      </c>
      <c r="D16" s="171">
        <f t="shared" si="7"/>
        <v>0</v>
      </c>
      <c r="E16" s="171">
        <f t="shared" si="7"/>
        <v>0</v>
      </c>
      <c r="F16" s="171">
        <f t="shared" si="7"/>
        <v>0</v>
      </c>
      <c r="G16" s="171">
        <f>BS!H14-BS!G14</f>
        <v>300000</v>
      </c>
      <c r="H16" s="171">
        <f>BS!I14-BS!H14</f>
        <v>0</v>
      </c>
      <c r="I16" s="171">
        <f>BS!J14-BS!I14</f>
        <v>0</v>
      </c>
      <c r="J16" s="171">
        <f>BS!K14-BS!J14</f>
        <v>0</v>
      </c>
      <c r="K16" s="171">
        <f>BS!L14-BS!K14</f>
        <v>0</v>
      </c>
      <c r="L16" s="171">
        <f>BS!M14-BS!L14</f>
        <v>0</v>
      </c>
      <c r="M16" s="171">
        <f>BS!N14-BS!M14</f>
        <v>0</v>
      </c>
      <c r="N16" s="171">
        <f>BS!O14-BS!N14</f>
        <v>0</v>
      </c>
      <c r="O16" s="171">
        <f>BS!P14-BS!O14</f>
        <v>0</v>
      </c>
      <c r="P16" s="171">
        <f>BS!Q14-BS!P14</f>
        <v>0</v>
      </c>
      <c r="Q16" s="171">
        <f>BS!R14-BS!Q14</f>
        <v>0</v>
      </c>
      <c r="R16" s="171">
        <f>BS!S14-BS!R14</f>
        <v>0</v>
      </c>
      <c r="S16" s="171">
        <f>BS!T14-BS!S14</f>
        <v>0</v>
      </c>
      <c r="T16" s="171">
        <f>BS!U14-BS!T14</f>
        <v>0</v>
      </c>
      <c r="U16" s="171">
        <f>BS!V14-BS!U14</f>
        <v>0</v>
      </c>
      <c r="V16" s="171">
        <f>BS!W14-BS!V14</f>
        <v>0</v>
      </c>
      <c r="W16" s="171">
        <f>BS!X14-BS!W14</f>
        <v>0</v>
      </c>
      <c r="X16" s="171">
        <f>BS!Y14-BS!X14</f>
        <v>0</v>
      </c>
      <c r="Y16" s="171">
        <f>BS!Z14-BS!Y14</f>
        <v>0</v>
      </c>
      <c r="Z16" s="171">
        <f>BS!AA14-BS!Z14</f>
        <v>0</v>
      </c>
      <c r="AA16" s="171">
        <f>BS!AB14-BS!AA14</f>
        <v>0</v>
      </c>
      <c r="AB16" s="171">
        <f>BS!AC14-BS!AB14</f>
        <v>0</v>
      </c>
      <c r="AC16" s="171">
        <f>BS!AD14-BS!AC14</f>
        <v>0</v>
      </c>
      <c r="AD16" s="171">
        <f>BS!AE14-BS!AD14</f>
        <v>0</v>
      </c>
      <c r="AE16" s="171">
        <f>BS!AF14-BS!AE14</f>
        <v>0</v>
      </c>
      <c r="AF16" s="171">
        <f>BS!AG14-BS!AF14</f>
        <v>0</v>
      </c>
      <c r="AG16" s="171">
        <f>BS!AH14-BS!AG14</f>
        <v>0</v>
      </c>
      <c r="AH16" s="171">
        <f>BS!AI14-BS!AH14</f>
        <v>0</v>
      </c>
      <c r="AI16" s="171">
        <f>BS!AJ14-BS!AI14</f>
        <v>0</v>
      </c>
      <c r="AJ16" s="171">
        <f>BS!AK14-BS!AJ14</f>
        <v>0</v>
      </c>
      <c r="AK16" s="171">
        <f>BS!AL14-BS!AK14</f>
        <v>0</v>
      </c>
      <c r="AL16" s="171">
        <f>BS!AM14-BS!AL14</f>
        <v>0</v>
      </c>
      <c r="AM16" s="171">
        <f>BS!AN14-BS!AM14</f>
        <v>0</v>
      </c>
      <c r="AN16" s="171">
        <f>BS!AO14-BS!AN14</f>
        <v>0</v>
      </c>
      <c r="AO16" s="171">
        <f>BS!AP14-BS!AO14</f>
        <v>0</v>
      </c>
      <c r="AP16" s="171">
        <f>BS!AQ14-BS!AP14</f>
        <v>0</v>
      </c>
      <c r="AQ16" s="171">
        <f>BS!AR14-BS!AQ14</f>
        <v>0</v>
      </c>
      <c r="AR16" s="171">
        <f>BS!AS14-BS!AR14</f>
        <v>0</v>
      </c>
      <c r="AS16" s="171">
        <f>BS!AT14-BS!AS14</f>
        <v>0</v>
      </c>
      <c r="AT16" s="171">
        <f>BS!AU14-BS!AT14</f>
        <v>0</v>
      </c>
      <c r="AU16" s="171">
        <f>BS!AV14-BS!AU14</f>
        <v>0</v>
      </c>
      <c r="AV16" s="171">
        <f>BS!AW14-BS!AV14</f>
        <v>0</v>
      </c>
      <c r="AW16" s="171">
        <f>BS!AX14-BS!AW14</f>
        <v>0</v>
      </c>
      <c r="AX16" s="171">
        <f>BS!AY14-BS!AX14</f>
        <v>0</v>
      </c>
      <c r="AY16" s="171">
        <f>BS!AZ14-BS!AY14</f>
        <v>0</v>
      </c>
      <c r="AZ16" s="171">
        <f>BS!BA14-BS!AZ14</f>
        <v>0</v>
      </c>
      <c r="BA16" s="171">
        <f>BS!BB14-BS!BA14</f>
        <v>0</v>
      </c>
      <c r="BB16" s="171">
        <f>BS!BC14-BS!BB14</f>
        <v>0</v>
      </c>
    </row>
    <row r="17" spans="1:54" x14ac:dyDescent="0.15">
      <c r="A17" s="59" t="s">
        <v>31</v>
      </c>
      <c r="B17" s="59"/>
      <c r="C17" s="297">
        <f t="shared" si="7"/>
        <v>5300000</v>
      </c>
      <c r="D17" s="236">
        <f t="shared" si="7"/>
        <v>5000000</v>
      </c>
      <c r="E17" s="236">
        <f t="shared" si="7"/>
        <v>0</v>
      </c>
      <c r="F17" s="236">
        <f t="shared" si="7"/>
        <v>0</v>
      </c>
      <c r="G17" s="236">
        <f>SUM(G15:G16)</f>
        <v>300000</v>
      </c>
      <c r="H17" s="236">
        <f t="shared" ref="H17:BB17" si="8">SUM(H15:H16)</f>
        <v>0</v>
      </c>
      <c r="I17" s="236">
        <f t="shared" si="8"/>
        <v>0</v>
      </c>
      <c r="J17" s="236">
        <f t="shared" si="8"/>
        <v>5000000</v>
      </c>
      <c r="K17" s="236">
        <f t="shared" si="8"/>
        <v>0</v>
      </c>
      <c r="L17" s="236">
        <f t="shared" si="8"/>
        <v>0</v>
      </c>
      <c r="M17" s="236">
        <f t="shared" si="8"/>
        <v>0</v>
      </c>
      <c r="N17" s="236">
        <f t="shared" si="8"/>
        <v>0</v>
      </c>
      <c r="O17" s="236">
        <f t="shared" si="8"/>
        <v>0</v>
      </c>
      <c r="P17" s="236">
        <f t="shared" si="8"/>
        <v>0</v>
      </c>
      <c r="Q17" s="236">
        <f t="shared" si="8"/>
        <v>0</v>
      </c>
      <c r="R17" s="236">
        <f t="shared" si="8"/>
        <v>0</v>
      </c>
      <c r="S17" s="236">
        <f t="shared" si="8"/>
        <v>0</v>
      </c>
      <c r="T17" s="236">
        <f t="shared" si="8"/>
        <v>0</v>
      </c>
      <c r="U17" s="236">
        <f t="shared" si="8"/>
        <v>0</v>
      </c>
      <c r="V17" s="236">
        <f t="shared" si="8"/>
        <v>0</v>
      </c>
      <c r="W17" s="236">
        <f t="shared" si="8"/>
        <v>0</v>
      </c>
      <c r="X17" s="236">
        <f t="shared" si="8"/>
        <v>0</v>
      </c>
      <c r="Y17" s="236">
        <f t="shared" si="8"/>
        <v>0</v>
      </c>
      <c r="Z17" s="236">
        <f t="shared" si="8"/>
        <v>0</v>
      </c>
      <c r="AA17" s="236">
        <f t="shared" si="8"/>
        <v>5000000</v>
      </c>
      <c r="AB17" s="236">
        <f t="shared" si="8"/>
        <v>0</v>
      </c>
      <c r="AC17" s="236">
        <f t="shared" si="8"/>
        <v>0</v>
      </c>
      <c r="AD17" s="236">
        <f t="shared" si="8"/>
        <v>0</v>
      </c>
      <c r="AE17" s="236">
        <f t="shared" si="8"/>
        <v>0</v>
      </c>
      <c r="AF17" s="236">
        <f t="shared" si="8"/>
        <v>0</v>
      </c>
      <c r="AG17" s="236">
        <f t="shared" si="8"/>
        <v>0</v>
      </c>
      <c r="AH17" s="236">
        <f t="shared" si="8"/>
        <v>0</v>
      </c>
      <c r="AI17" s="236">
        <f t="shared" si="8"/>
        <v>0</v>
      </c>
      <c r="AJ17" s="236">
        <f t="shared" si="8"/>
        <v>0</v>
      </c>
      <c r="AK17" s="236">
        <f t="shared" si="8"/>
        <v>0</v>
      </c>
      <c r="AL17" s="236">
        <f t="shared" si="8"/>
        <v>0</v>
      </c>
      <c r="AM17" s="236">
        <f t="shared" si="8"/>
        <v>0</v>
      </c>
      <c r="AN17" s="236">
        <f t="shared" si="8"/>
        <v>0</v>
      </c>
      <c r="AO17" s="236">
        <f t="shared" si="8"/>
        <v>0</v>
      </c>
      <c r="AP17" s="236">
        <f t="shared" si="8"/>
        <v>0</v>
      </c>
      <c r="AQ17" s="236">
        <f t="shared" si="8"/>
        <v>0</v>
      </c>
      <c r="AR17" s="236">
        <f t="shared" si="8"/>
        <v>0</v>
      </c>
      <c r="AS17" s="236">
        <f t="shared" si="8"/>
        <v>0</v>
      </c>
      <c r="AT17" s="236">
        <f t="shared" si="8"/>
        <v>0</v>
      </c>
      <c r="AU17" s="236">
        <f t="shared" si="8"/>
        <v>0</v>
      </c>
      <c r="AV17" s="236">
        <f t="shared" si="8"/>
        <v>0</v>
      </c>
      <c r="AW17" s="236">
        <f t="shared" si="8"/>
        <v>0</v>
      </c>
      <c r="AX17" s="236">
        <f t="shared" si="8"/>
        <v>0</v>
      </c>
      <c r="AY17" s="236">
        <f t="shared" si="8"/>
        <v>0</v>
      </c>
      <c r="AZ17" s="236">
        <f t="shared" si="8"/>
        <v>0</v>
      </c>
      <c r="BA17" s="236">
        <f t="shared" si="8"/>
        <v>0</v>
      </c>
      <c r="BB17" s="236">
        <f t="shared" si="8"/>
        <v>0</v>
      </c>
    </row>
    <row r="18" spans="1:54" x14ac:dyDescent="0.15"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</row>
    <row r="19" spans="1:54" x14ac:dyDescent="0.15">
      <c r="A19" s="59" t="s">
        <v>26</v>
      </c>
      <c r="B19" s="59"/>
      <c r="C19" s="297">
        <f t="shared" ref="C19:F19" ca="1" si="9">SUMIFS($G19:$BB19,$G$2:$BB$2,C$3)</f>
        <v>4495858.046994227</v>
      </c>
      <c r="D19" s="236">
        <f t="shared" ca="1" si="9"/>
        <v>2587076.3757818919</v>
      </c>
      <c r="E19" s="236">
        <f t="shared" ca="1" si="9"/>
        <v>-3094852.1263978011</v>
      </c>
      <c r="F19" s="236">
        <f t="shared" ca="1" si="9"/>
        <v>1376055.0816526283</v>
      </c>
      <c r="G19" s="236">
        <f ca="1">G8+G12+G17</f>
        <v>267319.22541666665</v>
      </c>
      <c r="H19" s="236">
        <f t="shared" ref="H19:BB19" ca="1" si="10">H8+H12+H17</f>
        <v>-62606.051958725264</v>
      </c>
      <c r="I19" s="236">
        <f t="shared" ca="1" si="10"/>
        <v>-62218.418037697396</v>
      </c>
      <c r="J19" s="236">
        <f t="shared" ca="1" si="10"/>
        <v>4938148.5550212748</v>
      </c>
      <c r="K19" s="236">
        <f t="shared" ca="1" si="10"/>
        <v>-61491.19122791577</v>
      </c>
      <c r="L19" s="236">
        <f t="shared" ca="1" si="10"/>
        <v>-61294.795030644163</v>
      </c>
      <c r="M19" s="236">
        <f t="shared" ca="1" si="10"/>
        <v>-72711.926677530777</v>
      </c>
      <c r="N19" s="236">
        <f t="shared" ca="1" si="10"/>
        <v>-82617.531800069788</v>
      </c>
      <c r="O19" s="236">
        <f t="shared" ca="1" si="10"/>
        <v>-79405.925157652557</v>
      </c>
      <c r="P19" s="236">
        <f t="shared" ca="1" si="10"/>
        <v>-76928.148824227101</v>
      </c>
      <c r="Q19" s="236">
        <f t="shared" ca="1" si="10"/>
        <v>-75580.678551960664</v>
      </c>
      <c r="R19" s="236">
        <f t="shared" ca="1" si="10"/>
        <v>-74755.06617729197</v>
      </c>
      <c r="S19" s="236">
        <f t="shared" ca="1" si="10"/>
        <v>-146931.55945458365</v>
      </c>
      <c r="T19" s="236">
        <f t="shared" ca="1" si="10"/>
        <v>-210990.75359088063</v>
      </c>
      <c r="U19" s="236">
        <f t="shared" ca="1" si="10"/>
        <v>-195988.22058492003</v>
      </c>
      <c r="V19" s="236">
        <f t="shared" ca="1" si="10"/>
        <v>-192531.16874099732</v>
      </c>
      <c r="W19" s="236">
        <f t="shared" ca="1" si="10"/>
        <v>-192384.01120462909</v>
      </c>
      <c r="X19" s="236">
        <f t="shared" ca="1" si="10"/>
        <v>-186708.18401583744</v>
      </c>
      <c r="Y19" s="236">
        <f t="shared" ca="1" si="10"/>
        <v>-197548.75939201179</v>
      </c>
      <c r="Z19" s="236">
        <f t="shared" ca="1" si="10"/>
        <v>-212874.31843386119</v>
      </c>
      <c r="AA19" s="236">
        <f t="shared" ca="1" si="10"/>
        <v>4788086.5211071279</v>
      </c>
      <c r="AB19" s="236">
        <f t="shared" ca="1" si="10"/>
        <v>-218141.62284303061</v>
      </c>
      <c r="AC19" s="236">
        <f t="shared" ca="1" si="10"/>
        <v>-225368.91091896381</v>
      </c>
      <c r="AD19" s="236">
        <f t="shared" ca="1" si="10"/>
        <v>-221542.63614552049</v>
      </c>
      <c r="AE19" s="236">
        <f t="shared" ca="1" si="10"/>
        <v>-265572.51197659492</v>
      </c>
      <c r="AF19" s="236">
        <f t="shared" ca="1" si="10"/>
        <v>-297677.52393769741</v>
      </c>
      <c r="AG19" s="236">
        <f t="shared" ca="1" si="10"/>
        <v>-273482.07979361131</v>
      </c>
      <c r="AH19" s="236">
        <f t="shared" ca="1" si="10"/>
        <v>-271594.25720594625</v>
      </c>
      <c r="AI19" s="236">
        <f t="shared" ca="1" si="10"/>
        <v>-273669.89759139367</v>
      </c>
      <c r="AJ19" s="236">
        <f t="shared" ca="1" si="10"/>
        <v>-261819.55894575783</v>
      </c>
      <c r="AK19" s="236">
        <f t="shared" ca="1" si="10"/>
        <v>-256530.42186189606</v>
      </c>
      <c r="AL19" s="236">
        <f t="shared" ca="1" si="10"/>
        <v>-250140.73914716893</v>
      </c>
      <c r="AM19" s="236">
        <f t="shared" ca="1" si="10"/>
        <v>-238259.38992391454</v>
      </c>
      <c r="AN19" s="236">
        <f t="shared" ca="1" si="10"/>
        <v>-240675.92645026464</v>
      </c>
      <c r="AO19" s="236">
        <f t="shared" ca="1" si="10"/>
        <v>-240481.24994864664</v>
      </c>
      <c r="AP19" s="236">
        <f t="shared" ca="1" si="10"/>
        <v>-224948.5696149093</v>
      </c>
      <c r="AQ19" s="236">
        <f t="shared" ca="1" si="10"/>
        <v>-180809.86847455191</v>
      </c>
      <c r="AR19" s="236">
        <f t="shared" ca="1" si="10"/>
        <v>-100754.6697013282</v>
      </c>
      <c r="AS19" s="236">
        <f t="shared" ca="1" si="10"/>
        <v>-30621.366806153957</v>
      </c>
      <c r="AT19" s="236">
        <f t="shared" ca="1" si="10"/>
        <v>22634.199957055764</v>
      </c>
      <c r="AU19" s="236">
        <f t="shared" ca="1" si="10"/>
        <v>76248.269755474437</v>
      </c>
      <c r="AV19" s="236">
        <f t="shared" ca="1" si="10"/>
        <v>118439.30184920684</v>
      </c>
      <c r="AW19" s="236">
        <f t="shared" ca="1" si="10"/>
        <v>155684.97951763525</v>
      </c>
      <c r="AX19" s="236">
        <f t="shared" ca="1" si="10"/>
        <v>198494.08928538547</v>
      </c>
      <c r="AY19" s="236">
        <f t="shared" ca="1" si="10"/>
        <v>234468.60318701519</v>
      </c>
      <c r="AZ19" s="236">
        <f t="shared" ca="1" si="10"/>
        <v>260342.20542365158</v>
      </c>
      <c r="BA19" s="236">
        <f t="shared" ca="1" si="10"/>
        <v>290862.21746900585</v>
      </c>
      <c r="BB19" s="236">
        <f t="shared" ca="1" si="10"/>
        <v>331067.12019023206</v>
      </c>
    </row>
    <row r="20" spans="1:54" x14ac:dyDescent="0.15">
      <c r="A20" s="54" t="s">
        <v>46</v>
      </c>
      <c r="G20" s="80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</row>
    <row r="21" spans="1:54" x14ac:dyDescent="0.15">
      <c r="A21" s="54" t="s">
        <v>46</v>
      </c>
      <c r="G21" s="80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</row>
    <row r="22" spans="1:54" x14ac:dyDescent="0.15">
      <c r="A22" s="54" t="s">
        <v>46</v>
      </c>
      <c r="G22" s="80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</row>
    <row r="23" spans="1:54" x14ac:dyDescent="0.15">
      <c r="A23" s="54" t="s">
        <v>46</v>
      </c>
      <c r="G23" s="80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</row>
    <row r="24" spans="1:54" x14ac:dyDescent="0.15">
      <c r="A24" s="54" t="s">
        <v>46</v>
      </c>
    </row>
    <row r="25" spans="1:54" x14ac:dyDescent="0.15">
      <c r="A25" s="54" t="s">
        <v>46</v>
      </c>
    </row>
    <row r="26" spans="1:54" x14ac:dyDescent="0.15">
      <c r="A26" s="54" t="s">
        <v>46</v>
      </c>
    </row>
    <row r="27" spans="1:54" x14ac:dyDescent="0.15">
      <c r="A27" s="54" t="s">
        <v>46</v>
      </c>
    </row>
    <row r="28" spans="1:54" x14ac:dyDescent="0.15">
      <c r="A28" s="54" t="s">
        <v>46</v>
      </c>
    </row>
    <row r="29" spans="1:54" x14ac:dyDescent="0.15">
      <c r="A29" s="54" t="s">
        <v>46</v>
      </c>
    </row>
    <row r="30" spans="1:54" x14ac:dyDescent="0.15">
      <c r="A30" s="54" t="s">
        <v>46</v>
      </c>
    </row>
    <row r="31" spans="1:54" x14ac:dyDescent="0.15">
      <c r="A31" s="54" t="s">
        <v>46</v>
      </c>
    </row>
    <row r="32" spans="1:54" x14ac:dyDescent="0.15">
      <c r="A32" s="54" t="s">
        <v>46</v>
      </c>
    </row>
    <row r="33" spans="1:1" x14ac:dyDescent="0.15">
      <c r="A33" s="54" t="s">
        <v>46</v>
      </c>
    </row>
    <row r="34" spans="1:1" x14ac:dyDescent="0.15">
      <c r="A34" s="54" t="s">
        <v>46</v>
      </c>
    </row>
    <row r="35" spans="1:1" x14ac:dyDescent="0.15">
      <c r="A35" s="54" t="s">
        <v>46</v>
      </c>
    </row>
    <row r="36" spans="1:1" x14ac:dyDescent="0.15">
      <c r="A36" s="54" t="s">
        <v>46</v>
      </c>
    </row>
    <row r="37" spans="1:1" x14ac:dyDescent="0.15">
      <c r="A37" s="54" t="s">
        <v>46</v>
      </c>
    </row>
    <row r="38" spans="1:1" x14ac:dyDescent="0.15">
      <c r="A38" s="54" t="s">
        <v>46</v>
      </c>
    </row>
    <row r="39" spans="1:1" x14ac:dyDescent="0.15">
      <c r="A39" s="54" t="s">
        <v>46</v>
      </c>
    </row>
    <row r="40" spans="1:1" x14ac:dyDescent="0.15">
      <c r="A40" s="54" t="s">
        <v>46</v>
      </c>
    </row>
    <row r="41" spans="1:1" x14ac:dyDescent="0.15">
      <c r="A41" s="54" t="s">
        <v>46</v>
      </c>
    </row>
    <row r="42" spans="1:1" x14ac:dyDescent="0.15">
      <c r="A42" s="54" t="s">
        <v>46</v>
      </c>
    </row>
    <row r="43" spans="1:1" x14ac:dyDescent="0.15">
      <c r="A43" s="54" t="s">
        <v>46</v>
      </c>
    </row>
    <row r="44" spans="1:1" x14ac:dyDescent="0.15">
      <c r="A44" s="54" t="s">
        <v>46</v>
      </c>
    </row>
    <row r="45" spans="1:1" x14ac:dyDescent="0.15">
      <c r="A45" s="54" t="s">
        <v>46</v>
      </c>
    </row>
    <row r="46" spans="1:1" x14ac:dyDescent="0.15">
      <c r="A46" s="54" t="s">
        <v>46</v>
      </c>
    </row>
    <row r="47" spans="1:1" x14ac:dyDescent="0.15">
      <c r="A47" s="54" t="s">
        <v>46</v>
      </c>
    </row>
    <row r="48" spans="1:1" x14ac:dyDescent="0.15">
      <c r="A48" s="54" t="s">
        <v>46</v>
      </c>
    </row>
    <row r="49" spans="1:1" x14ac:dyDescent="0.15">
      <c r="A49" s="54" t="s">
        <v>46</v>
      </c>
    </row>
    <row r="50" spans="1:1" x14ac:dyDescent="0.15">
      <c r="A50" s="54" t="s">
        <v>46</v>
      </c>
    </row>
    <row r="51" spans="1:1" x14ac:dyDescent="0.15">
      <c r="A51" s="54" t="s">
        <v>46</v>
      </c>
    </row>
    <row r="52" spans="1:1" x14ac:dyDescent="0.15">
      <c r="A52" s="54" t="s">
        <v>46</v>
      </c>
    </row>
    <row r="53" spans="1:1" x14ac:dyDescent="0.15">
      <c r="A53" s="54" t="s">
        <v>46</v>
      </c>
    </row>
    <row r="54" spans="1:1" x14ac:dyDescent="0.15">
      <c r="A54" s="54" t="s">
        <v>46</v>
      </c>
    </row>
    <row r="55" spans="1:1" x14ac:dyDescent="0.15">
      <c r="A55" s="54" t="s">
        <v>46</v>
      </c>
    </row>
    <row r="56" spans="1:1" x14ac:dyDescent="0.15">
      <c r="A56" s="54" t="s">
        <v>46</v>
      </c>
    </row>
    <row r="57" spans="1:1" x14ac:dyDescent="0.15">
      <c r="A57" s="54" t="s">
        <v>46</v>
      </c>
    </row>
    <row r="58" spans="1:1" x14ac:dyDescent="0.15">
      <c r="A58" s="54" t="s">
        <v>46</v>
      </c>
    </row>
    <row r="59" spans="1:1" x14ac:dyDescent="0.15">
      <c r="A59" s="54" t="s">
        <v>46</v>
      </c>
    </row>
    <row r="60" spans="1:1" x14ac:dyDescent="0.15">
      <c r="A60" s="54" t="s">
        <v>46</v>
      </c>
    </row>
    <row r="61" spans="1:1" x14ac:dyDescent="0.15">
      <c r="A61" s="54" t="s">
        <v>46</v>
      </c>
    </row>
    <row r="62" spans="1:1" x14ac:dyDescent="0.15">
      <c r="A62" s="54" t="s">
        <v>46</v>
      </c>
    </row>
    <row r="63" spans="1:1" x14ac:dyDescent="0.15">
      <c r="A63" s="54" t="s">
        <v>46</v>
      </c>
    </row>
    <row r="64" spans="1:1" x14ac:dyDescent="0.15">
      <c r="A64" s="54" t="s">
        <v>46</v>
      </c>
    </row>
    <row r="65" spans="1:1" x14ac:dyDescent="0.15">
      <c r="A65" s="54" t="s">
        <v>46</v>
      </c>
    </row>
    <row r="66" spans="1:1" x14ac:dyDescent="0.15">
      <c r="A66" s="54" t="s">
        <v>46</v>
      </c>
    </row>
    <row r="67" spans="1:1" x14ac:dyDescent="0.15">
      <c r="A67" s="54" t="s">
        <v>46</v>
      </c>
    </row>
    <row r="68" spans="1:1" x14ac:dyDescent="0.15">
      <c r="A68" s="54" t="s">
        <v>46</v>
      </c>
    </row>
    <row r="69" spans="1:1" x14ac:dyDescent="0.15">
      <c r="A69" s="54" t="s">
        <v>46</v>
      </c>
    </row>
    <row r="70" spans="1:1" x14ac:dyDescent="0.15">
      <c r="A70" s="54" t="s">
        <v>46</v>
      </c>
    </row>
    <row r="71" spans="1:1" x14ac:dyDescent="0.15">
      <c r="A71" s="54" t="s">
        <v>46</v>
      </c>
    </row>
    <row r="72" spans="1:1" x14ac:dyDescent="0.15">
      <c r="A72" s="54" t="s">
        <v>46</v>
      </c>
    </row>
    <row r="73" spans="1:1" x14ac:dyDescent="0.15">
      <c r="A73" s="54" t="s">
        <v>46</v>
      </c>
    </row>
    <row r="74" spans="1:1" x14ac:dyDescent="0.15">
      <c r="A74" s="54" t="s">
        <v>46</v>
      </c>
    </row>
    <row r="75" spans="1:1" x14ac:dyDescent="0.15">
      <c r="A75" s="54" t="s">
        <v>46</v>
      </c>
    </row>
    <row r="76" spans="1:1" x14ac:dyDescent="0.15">
      <c r="A76" s="54" t="s">
        <v>46</v>
      </c>
    </row>
    <row r="77" spans="1:1" x14ac:dyDescent="0.15">
      <c r="A77" s="54" t="s">
        <v>46</v>
      </c>
    </row>
    <row r="78" spans="1:1" x14ac:dyDescent="0.15">
      <c r="A78" s="54" t="s">
        <v>46</v>
      </c>
    </row>
    <row r="79" spans="1:1" x14ac:dyDescent="0.15">
      <c r="A79" s="54" t="s">
        <v>46</v>
      </c>
    </row>
    <row r="80" spans="1:1" x14ac:dyDescent="0.15">
      <c r="A80" s="54" t="s">
        <v>46</v>
      </c>
    </row>
    <row r="81" spans="1:1" x14ac:dyDescent="0.15">
      <c r="A81" s="54" t="s">
        <v>46</v>
      </c>
    </row>
    <row r="82" spans="1:1" x14ac:dyDescent="0.15">
      <c r="A82" s="54" t="s">
        <v>46</v>
      </c>
    </row>
    <row r="83" spans="1:1" x14ac:dyDescent="0.15">
      <c r="A83" s="54" t="s">
        <v>46</v>
      </c>
    </row>
    <row r="84" spans="1:1" x14ac:dyDescent="0.15">
      <c r="A84" s="54" t="s">
        <v>46</v>
      </c>
    </row>
    <row r="85" spans="1:1" x14ac:dyDescent="0.15">
      <c r="A85" s="54" t="s">
        <v>46</v>
      </c>
    </row>
    <row r="86" spans="1:1" x14ac:dyDescent="0.15">
      <c r="A86" s="54" t="s">
        <v>46</v>
      </c>
    </row>
    <row r="87" spans="1:1" x14ac:dyDescent="0.15">
      <c r="A87" s="54" t="s">
        <v>46</v>
      </c>
    </row>
    <row r="88" spans="1:1" x14ac:dyDescent="0.15">
      <c r="A88" s="54" t="s">
        <v>46</v>
      </c>
    </row>
    <row r="89" spans="1:1" x14ac:dyDescent="0.15">
      <c r="A89" s="54" t="s">
        <v>46</v>
      </c>
    </row>
    <row r="90" spans="1:1" x14ac:dyDescent="0.15">
      <c r="A90" s="54" t="s">
        <v>46</v>
      </c>
    </row>
    <row r="91" spans="1:1" x14ac:dyDescent="0.15">
      <c r="A91" s="54" t="s">
        <v>46</v>
      </c>
    </row>
    <row r="92" spans="1:1" x14ac:dyDescent="0.15">
      <c r="A92" s="54" t="s">
        <v>46</v>
      </c>
    </row>
    <row r="93" spans="1:1" x14ac:dyDescent="0.15">
      <c r="A93" s="54" t="s">
        <v>46</v>
      </c>
    </row>
    <row r="94" spans="1:1" x14ac:dyDescent="0.15">
      <c r="A94" s="54" t="s">
        <v>46</v>
      </c>
    </row>
    <row r="95" spans="1:1" x14ac:dyDescent="0.15">
      <c r="A95" s="54" t="s">
        <v>46</v>
      </c>
    </row>
    <row r="96" spans="1:1" x14ac:dyDescent="0.15">
      <c r="A96" s="54" t="s">
        <v>46</v>
      </c>
    </row>
  </sheetData>
  <pageMargins left="0.7" right="0.7" top="0.75" bottom="0.75" header="0.3" footer="0.3"/>
  <pageSetup scale="65" fitToWidth="0" fitToHeight="0"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rgb="FFFFFF00"/>
  </sheetPr>
  <dimension ref="A1:BS85"/>
  <sheetViews>
    <sheetView workbookViewId="0">
      <pane xSplit="6" ySplit="3" topLeftCell="G4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baseColWidth="10" defaultColWidth="8.83203125" defaultRowHeight="13" x14ac:dyDescent="0.15"/>
  <cols>
    <col min="1" max="1" width="39.5" style="54" customWidth="1"/>
    <col min="2" max="2" width="12.1640625" style="254" customWidth="1"/>
    <col min="3" max="6" width="14.1640625" style="54" customWidth="1"/>
    <col min="7" max="7" width="13.5" style="54" customWidth="1"/>
    <col min="8" max="54" width="13.5" style="52" customWidth="1"/>
    <col min="55" max="16384" width="8.83203125" style="52"/>
  </cols>
  <sheetData>
    <row r="1" spans="1:54" s="32" customFormat="1" ht="18" x14ac:dyDescent="0.2">
      <c r="A1" s="138" t="str">
        <f>+Main!A1</f>
        <v>BobCo</v>
      </c>
      <c r="B1" s="238"/>
      <c r="C1" s="227" t="s">
        <v>48</v>
      </c>
      <c r="D1" s="29"/>
      <c r="E1" s="29"/>
      <c r="F1" s="29"/>
      <c r="G1" s="30" t="s">
        <v>56</v>
      </c>
      <c r="H1" s="31"/>
      <c r="I1" s="31"/>
      <c r="J1" s="31"/>
      <c r="K1" s="30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ht="16" x14ac:dyDescent="0.2">
      <c r="A2" s="332" t="s">
        <v>228</v>
      </c>
      <c r="B2" s="239"/>
      <c r="D2" s="33"/>
      <c r="E2" s="33"/>
      <c r="F2" s="33"/>
      <c r="G2" s="34">
        <f t="shared" ref="G2:BB2" si="0">YEAR(G3)</f>
        <v>2019</v>
      </c>
      <c r="H2" s="35">
        <f t="shared" si="0"/>
        <v>2019</v>
      </c>
      <c r="I2" s="35">
        <f t="shared" si="0"/>
        <v>2019</v>
      </c>
      <c r="J2" s="35">
        <f t="shared" si="0"/>
        <v>2019</v>
      </c>
      <c r="K2" s="35">
        <f t="shared" si="0"/>
        <v>2019</v>
      </c>
      <c r="L2" s="35">
        <f t="shared" si="0"/>
        <v>2019</v>
      </c>
      <c r="M2" s="35">
        <f t="shared" si="0"/>
        <v>2019</v>
      </c>
      <c r="N2" s="35">
        <f t="shared" si="0"/>
        <v>2019</v>
      </c>
      <c r="O2" s="35">
        <f t="shared" si="0"/>
        <v>2019</v>
      </c>
      <c r="P2" s="35">
        <f t="shared" si="0"/>
        <v>2019</v>
      </c>
      <c r="Q2" s="35">
        <f t="shared" si="0"/>
        <v>2019</v>
      </c>
      <c r="R2" s="35">
        <f t="shared" si="0"/>
        <v>2019</v>
      </c>
      <c r="S2" s="35">
        <f t="shared" si="0"/>
        <v>2020</v>
      </c>
      <c r="T2" s="35">
        <f t="shared" si="0"/>
        <v>2020</v>
      </c>
      <c r="U2" s="35">
        <f t="shared" si="0"/>
        <v>2020</v>
      </c>
      <c r="V2" s="35">
        <f t="shared" si="0"/>
        <v>2020</v>
      </c>
      <c r="W2" s="35">
        <f t="shared" si="0"/>
        <v>2020</v>
      </c>
      <c r="X2" s="35">
        <f t="shared" si="0"/>
        <v>2020</v>
      </c>
      <c r="Y2" s="35">
        <f t="shared" si="0"/>
        <v>2020</v>
      </c>
      <c r="Z2" s="35">
        <f t="shared" si="0"/>
        <v>2020</v>
      </c>
      <c r="AA2" s="35">
        <f t="shared" si="0"/>
        <v>2020</v>
      </c>
      <c r="AB2" s="35">
        <f t="shared" si="0"/>
        <v>2020</v>
      </c>
      <c r="AC2" s="35">
        <f t="shared" si="0"/>
        <v>2020</v>
      </c>
      <c r="AD2" s="35">
        <f t="shared" si="0"/>
        <v>2020</v>
      </c>
      <c r="AE2" s="35">
        <f t="shared" si="0"/>
        <v>2021</v>
      </c>
      <c r="AF2" s="35">
        <f t="shared" si="0"/>
        <v>2021</v>
      </c>
      <c r="AG2" s="35">
        <f t="shared" si="0"/>
        <v>2021</v>
      </c>
      <c r="AH2" s="35">
        <f t="shared" si="0"/>
        <v>2021</v>
      </c>
      <c r="AI2" s="35">
        <f t="shared" si="0"/>
        <v>2021</v>
      </c>
      <c r="AJ2" s="35">
        <f t="shared" si="0"/>
        <v>2021</v>
      </c>
      <c r="AK2" s="35">
        <f t="shared" si="0"/>
        <v>2021</v>
      </c>
      <c r="AL2" s="35">
        <f t="shared" si="0"/>
        <v>2021</v>
      </c>
      <c r="AM2" s="35">
        <f t="shared" si="0"/>
        <v>2021</v>
      </c>
      <c r="AN2" s="35">
        <f t="shared" si="0"/>
        <v>2021</v>
      </c>
      <c r="AO2" s="35">
        <f t="shared" si="0"/>
        <v>2021</v>
      </c>
      <c r="AP2" s="35">
        <f t="shared" si="0"/>
        <v>2021</v>
      </c>
      <c r="AQ2" s="35">
        <f t="shared" si="0"/>
        <v>2022</v>
      </c>
      <c r="AR2" s="35">
        <f t="shared" si="0"/>
        <v>2022</v>
      </c>
      <c r="AS2" s="35">
        <f t="shared" si="0"/>
        <v>2022</v>
      </c>
      <c r="AT2" s="35">
        <f t="shared" si="0"/>
        <v>2022</v>
      </c>
      <c r="AU2" s="35">
        <f t="shared" si="0"/>
        <v>2022</v>
      </c>
      <c r="AV2" s="35">
        <f t="shared" si="0"/>
        <v>2022</v>
      </c>
      <c r="AW2" s="35">
        <f t="shared" si="0"/>
        <v>2022</v>
      </c>
      <c r="AX2" s="35">
        <f t="shared" si="0"/>
        <v>2022</v>
      </c>
      <c r="AY2" s="35">
        <f t="shared" si="0"/>
        <v>2022</v>
      </c>
      <c r="AZ2" s="35">
        <f t="shared" si="0"/>
        <v>2022</v>
      </c>
      <c r="BA2" s="35">
        <f t="shared" si="0"/>
        <v>2022</v>
      </c>
      <c r="BB2" s="35">
        <f t="shared" si="0"/>
        <v>2022</v>
      </c>
    </row>
    <row r="3" spans="1:54" s="40" customFormat="1" x14ac:dyDescent="0.15">
      <c r="B3" s="240" t="s">
        <v>5</v>
      </c>
      <c r="C3" s="34">
        <f>YEAR(Main!$H$2)</f>
        <v>2019</v>
      </c>
      <c r="D3" s="38">
        <f>C3+1</f>
        <v>2020</v>
      </c>
      <c r="E3" s="38">
        <f t="shared" ref="E3:F3" si="1">D3+1</f>
        <v>2021</v>
      </c>
      <c r="F3" s="38">
        <f t="shared" si="1"/>
        <v>2022</v>
      </c>
      <c r="G3" s="39">
        <f>EOMONTH(Main!$H$2,0)</f>
        <v>43496</v>
      </c>
      <c r="H3" s="40">
        <f>EOMONTH(G3,1)</f>
        <v>43524</v>
      </c>
      <c r="I3" s="40">
        <f>EOMONTH(H3,1)</f>
        <v>43555</v>
      </c>
      <c r="J3" s="40">
        <f t="shared" ref="J3:BB3" si="2">EOMONTH(I3,1)</f>
        <v>43585</v>
      </c>
      <c r="K3" s="40">
        <f t="shared" si="2"/>
        <v>43616</v>
      </c>
      <c r="L3" s="40">
        <f t="shared" si="2"/>
        <v>43646</v>
      </c>
      <c r="M3" s="40">
        <f t="shared" si="2"/>
        <v>43677</v>
      </c>
      <c r="N3" s="40">
        <f t="shared" si="2"/>
        <v>43708</v>
      </c>
      <c r="O3" s="40">
        <f t="shared" si="2"/>
        <v>43738</v>
      </c>
      <c r="P3" s="40">
        <f t="shared" si="2"/>
        <v>43769</v>
      </c>
      <c r="Q3" s="40">
        <f t="shared" si="2"/>
        <v>43799</v>
      </c>
      <c r="R3" s="40">
        <f t="shared" si="2"/>
        <v>43830</v>
      </c>
      <c r="S3" s="40">
        <f t="shared" si="2"/>
        <v>43861</v>
      </c>
      <c r="T3" s="40">
        <f t="shared" si="2"/>
        <v>43890</v>
      </c>
      <c r="U3" s="40">
        <f t="shared" si="2"/>
        <v>43921</v>
      </c>
      <c r="V3" s="40">
        <f t="shared" si="2"/>
        <v>43951</v>
      </c>
      <c r="W3" s="40">
        <f t="shared" si="2"/>
        <v>43982</v>
      </c>
      <c r="X3" s="40">
        <f t="shared" si="2"/>
        <v>44012</v>
      </c>
      <c r="Y3" s="40">
        <f t="shared" si="2"/>
        <v>44043</v>
      </c>
      <c r="Z3" s="40">
        <f t="shared" si="2"/>
        <v>44074</v>
      </c>
      <c r="AA3" s="40">
        <f t="shared" si="2"/>
        <v>44104</v>
      </c>
      <c r="AB3" s="40">
        <f t="shared" si="2"/>
        <v>44135</v>
      </c>
      <c r="AC3" s="40">
        <f t="shared" si="2"/>
        <v>44165</v>
      </c>
      <c r="AD3" s="40">
        <f t="shared" si="2"/>
        <v>44196</v>
      </c>
      <c r="AE3" s="40">
        <f t="shared" si="2"/>
        <v>44227</v>
      </c>
      <c r="AF3" s="40">
        <f t="shared" si="2"/>
        <v>44255</v>
      </c>
      <c r="AG3" s="40">
        <f t="shared" si="2"/>
        <v>44286</v>
      </c>
      <c r="AH3" s="40">
        <f t="shared" si="2"/>
        <v>44316</v>
      </c>
      <c r="AI3" s="40">
        <f t="shared" si="2"/>
        <v>44347</v>
      </c>
      <c r="AJ3" s="40">
        <f t="shared" si="2"/>
        <v>44377</v>
      </c>
      <c r="AK3" s="40">
        <f t="shared" si="2"/>
        <v>44408</v>
      </c>
      <c r="AL3" s="40">
        <f t="shared" si="2"/>
        <v>44439</v>
      </c>
      <c r="AM3" s="40">
        <f t="shared" si="2"/>
        <v>44469</v>
      </c>
      <c r="AN3" s="40">
        <f t="shared" si="2"/>
        <v>44500</v>
      </c>
      <c r="AO3" s="40">
        <f t="shared" si="2"/>
        <v>44530</v>
      </c>
      <c r="AP3" s="40">
        <f t="shared" si="2"/>
        <v>44561</v>
      </c>
      <c r="AQ3" s="40">
        <f t="shared" si="2"/>
        <v>44592</v>
      </c>
      <c r="AR3" s="40">
        <f t="shared" si="2"/>
        <v>44620</v>
      </c>
      <c r="AS3" s="40">
        <f t="shared" si="2"/>
        <v>44651</v>
      </c>
      <c r="AT3" s="40">
        <f t="shared" si="2"/>
        <v>44681</v>
      </c>
      <c r="AU3" s="40">
        <f t="shared" si="2"/>
        <v>44712</v>
      </c>
      <c r="AV3" s="40">
        <f t="shared" si="2"/>
        <v>44742</v>
      </c>
      <c r="AW3" s="40">
        <f t="shared" si="2"/>
        <v>44773</v>
      </c>
      <c r="AX3" s="40">
        <f t="shared" si="2"/>
        <v>44804</v>
      </c>
      <c r="AY3" s="40">
        <f t="shared" si="2"/>
        <v>44834</v>
      </c>
      <c r="AZ3" s="40">
        <f t="shared" si="2"/>
        <v>44865</v>
      </c>
      <c r="BA3" s="40">
        <f t="shared" si="2"/>
        <v>44895</v>
      </c>
      <c r="BB3" s="40">
        <f t="shared" si="2"/>
        <v>44926</v>
      </c>
    </row>
    <row r="4" spans="1:54" s="192" customFormat="1" ht="16" x14ac:dyDescent="0.2">
      <c r="A4" s="192" t="s">
        <v>173</v>
      </c>
      <c r="B4" s="241"/>
      <c r="C4" s="228"/>
      <c r="D4" s="194"/>
      <c r="E4" s="194"/>
      <c r="F4" s="194"/>
    </row>
    <row r="5" spans="1:54" s="195" customFormat="1" x14ac:dyDescent="0.15">
      <c r="A5" s="195" t="s">
        <v>127</v>
      </c>
      <c r="B5" s="242"/>
      <c r="C5" s="229"/>
    </row>
    <row r="6" spans="1:54" s="170" customFormat="1" x14ac:dyDescent="0.15">
      <c r="A6" s="170" t="s">
        <v>145</v>
      </c>
      <c r="B6" s="243"/>
      <c r="C6" s="171">
        <f t="shared" ref="C6:F9" si="3">SUMIFS($G6:$BB6,$G$2:$BB$2,C$3)</f>
        <v>33000</v>
      </c>
      <c r="D6" s="171">
        <f t="shared" si="3"/>
        <v>120000</v>
      </c>
      <c r="E6" s="171">
        <f t="shared" si="3"/>
        <v>330000</v>
      </c>
      <c r="F6" s="171">
        <f t="shared" si="3"/>
        <v>600000</v>
      </c>
      <c r="G6" s="170">
        <f>VLOOKUP(G$2,Main!$B$26:$F$29,ROUNDUP(MONTH(G$3)/3,0)+1,0)</f>
        <v>0</v>
      </c>
      <c r="H6" s="170">
        <f>VLOOKUP(H$2,Main!$B$26:$F$29,ROUNDUP(MONTH(H$3)/3,0)+1,0)</f>
        <v>0</v>
      </c>
      <c r="I6" s="170">
        <f>VLOOKUP(I$2,Main!$B$26:$F$29,ROUNDUP(MONTH(I$3)/3,0)+1,0)</f>
        <v>0</v>
      </c>
      <c r="J6" s="170">
        <f>VLOOKUP(J$2,Main!$B$26:$F$29,ROUNDUP(MONTH(J$3)/3,0)+1,0)</f>
        <v>1000</v>
      </c>
      <c r="K6" s="170">
        <f>VLOOKUP(K$2,Main!$B$26:$F$29,ROUNDUP(MONTH(K$3)/3,0)+1,0)</f>
        <v>1000</v>
      </c>
      <c r="L6" s="170">
        <f>VLOOKUP(L$2,Main!$B$26:$F$29,ROUNDUP(MONTH(L$3)/3,0)+1,0)</f>
        <v>1000</v>
      </c>
      <c r="M6" s="170">
        <f>VLOOKUP(M$2,Main!$B$26:$F$29,ROUNDUP(MONTH(M$3)/3,0)+1,0)</f>
        <v>5000</v>
      </c>
      <c r="N6" s="170">
        <f>VLOOKUP(N$2,Main!$B$26:$F$29,ROUNDUP(MONTH(N$3)/3,0)+1,0)</f>
        <v>5000</v>
      </c>
      <c r="O6" s="170">
        <f>VLOOKUP(O$2,Main!$B$26:$F$29,ROUNDUP(MONTH(O$3)/3,0)+1,0)</f>
        <v>5000</v>
      </c>
      <c r="P6" s="170">
        <f>VLOOKUP(P$2,Main!$B$26:$F$29,ROUNDUP(MONTH(P$3)/3,0)+1,0)</f>
        <v>5000</v>
      </c>
      <c r="Q6" s="170">
        <f>VLOOKUP(Q$2,Main!$B$26:$F$29,ROUNDUP(MONTH(Q$3)/3,0)+1,0)</f>
        <v>5000</v>
      </c>
      <c r="R6" s="170">
        <f>VLOOKUP(R$2,Main!$B$26:$F$29,ROUNDUP(MONTH(R$3)/3,0)+1,0)</f>
        <v>5000</v>
      </c>
      <c r="S6" s="170">
        <f>VLOOKUP(S$2,Main!$B$26:$F$29,ROUNDUP(MONTH(S$3)/3,0)+1,0)</f>
        <v>10000</v>
      </c>
      <c r="T6" s="170">
        <f>VLOOKUP(T$2,Main!$B$26:$F$29,ROUNDUP(MONTH(T$3)/3,0)+1,0)</f>
        <v>10000</v>
      </c>
      <c r="U6" s="170">
        <f>VLOOKUP(U$2,Main!$B$26:$F$29,ROUNDUP(MONTH(U$3)/3,0)+1,0)</f>
        <v>10000</v>
      </c>
      <c r="V6" s="170">
        <f>VLOOKUP(V$2,Main!$B$26:$F$29,ROUNDUP(MONTH(V$3)/3,0)+1,0)</f>
        <v>10000</v>
      </c>
      <c r="W6" s="170">
        <f>VLOOKUP(W$2,Main!$B$26:$F$29,ROUNDUP(MONTH(W$3)/3,0)+1,0)</f>
        <v>10000</v>
      </c>
      <c r="X6" s="170">
        <f>VLOOKUP(X$2,Main!$B$26:$F$29,ROUNDUP(MONTH(X$3)/3,0)+1,0)</f>
        <v>10000</v>
      </c>
      <c r="Y6" s="170">
        <f>VLOOKUP(Y$2,Main!$B$26:$F$29,ROUNDUP(MONTH(Y$3)/3,0)+1,0)</f>
        <v>10000</v>
      </c>
      <c r="Z6" s="170">
        <f>VLOOKUP(Z$2,Main!$B$26:$F$29,ROUNDUP(MONTH(Z$3)/3,0)+1,0)</f>
        <v>10000</v>
      </c>
      <c r="AA6" s="170">
        <f>VLOOKUP(AA$2,Main!$B$26:$F$29,ROUNDUP(MONTH(AA$3)/3,0)+1,0)</f>
        <v>10000</v>
      </c>
      <c r="AB6" s="170">
        <f>VLOOKUP(AB$2,Main!$B$26:$F$29,ROUNDUP(MONTH(AB$3)/3,0)+1,0)</f>
        <v>10000</v>
      </c>
      <c r="AC6" s="170">
        <f>VLOOKUP(AC$2,Main!$B$26:$F$29,ROUNDUP(MONTH(AC$3)/3,0)+1,0)</f>
        <v>10000</v>
      </c>
      <c r="AD6" s="170">
        <f>VLOOKUP(AD$2,Main!$B$26:$F$29,ROUNDUP(MONTH(AD$3)/3,0)+1,0)</f>
        <v>10000</v>
      </c>
      <c r="AE6" s="170">
        <f>VLOOKUP(AE$2,Main!$B$26:$F$29,ROUNDUP(MONTH(AE$3)/3,0)+1,0)</f>
        <v>20000</v>
      </c>
      <c r="AF6" s="170">
        <f>VLOOKUP(AF$2,Main!$B$26:$F$29,ROUNDUP(MONTH(AF$3)/3,0)+1,0)</f>
        <v>20000</v>
      </c>
      <c r="AG6" s="170">
        <f>VLOOKUP(AG$2,Main!$B$26:$F$29,ROUNDUP(MONTH(AG$3)/3,0)+1,0)</f>
        <v>20000</v>
      </c>
      <c r="AH6" s="170">
        <f>VLOOKUP(AH$2,Main!$B$26:$F$29,ROUNDUP(MONTH(AH$3)/3,0)+1,0)</f>
        <v>20000</v>
      </c>
      <c r="AI6" s="170">
        <f>VLOOKUP(AI$2,Main!$B$26:$F$29,ROUNDUP(MONTH(AI$3)/3,0)+1,0)</f>
        <v>20000</v>
      </c>
      <c r="AJ6" s="170">
        <f>VLOOKUP(AJ$2,Main!$B$26:$F$29,ROUNDUP(MONTH(AJ$3)/3,0)+1,0)</f>
        <v>20000</v>
      </c>
      <c r="AK6" s="170">
        <f>VLOOKUP(AK$2,Main!$B$26:$F$29,ROUNDUP(MONTH(AK$3)/3,0)+1,0)</f>
        <v>30000</v>
      </c>
      <c r="AL6" s="170">
        <f>VLOOKUP(AL$2,Main!$B$26:$F$29,ROUNDUP(MONTH(AL$3)/3,0)+1,0)</f>
        <v>30000</v>
      </c>
      <c r="AM6" s="170">
        <f>VLOOKUP(AM$2,Main!$B$26:$F$29,ROUNDUP(MONTH(AM$3)/3,0)+1,0)</f>
        <v>30000</v>
      </c>
      <c r="AN6" s="170">
        <f>VLOOKUP(AN$2,Main!$B$26:$F$29,ROUNDUP(MONTH(AN$3)/3,0)+1,0)</f>
        <v>40000</v>
      </c>
      <c r="AO6" s="170">
        <f>VLOOKUP(AO$2,Main!$B$26:$F$29,ROUNDUP(MONTH(AO$3)/3,0)+1,0)</f>
        <v>40000</v>
      </c>
      <c r="AP6" s="170">
        <f>VLOOKUP(AP$2,Main!$B$26:$F$29,ROUNDUP(MONTH(AP$3)/3,0)+1,0)</f>
        <v>40000</v>
      </c>
      <c r="AQ6" s="170">
        <f>VLOOKUP(AQ$2,Main!$B$26:$F$29,ROUNDUP(MONTH(AQ$3)/3,0)+1,0)</f>
        <v>50000</v>
      </c>
      <c r="AR6" s="170">
        <f>VLOOKUP(AR$2,Main!$B$26:$F$29,ROUNDUP(MONTH(AR$3)/3,0)+1,0)</f>
        <v>50000</v>
      </c>
      <c r="AS6" s="170">
        <f>VLOOKUP(AS$2,Main!$B$26:$F$29,ROUNDUP(MONTH(AS$3)/3,0)+1,0)</f>
        <v>50000</v>
      </c>
      <c r="AT6" s="170">
        <f>VLOOKUP(AT$2,Main!$B$26:$F$29,ROUNDUP(MONTH(AT$3)/3,0)+1,0)</f>
        <v>50000</v>
      </c>
      <c r="AU6" s="170">
        <f>VLOOKUP(AU$2,Main!$B$26:$F$29,ROUNDUP(MONTH(AU$3)/3,0)+1,0)</f>
        <v>50000</v>
      </c>
      <c r="AV6" s="170">
        <f>VLOOKUP(AV$2,Main!$B$26:$F$29,ROUNDUP(MONTH(AV$3)/3,0)+1,0)</f>
        <v>50000</v>
      </c>
      <c r="AW6" s="170">
        <f>VLOOKUP(AW$2,Main!$B$26:$F$29,ROUNDUP(MONTH(AW$3)/3,0)+1,0)</f>
        <v>50000</v>
      </c>
      <c r="AX6" s="170">
        <f>VLOOKUP(AX$2,Main!$B$26:$F$29,ROUNDUP(MONTH(AX$3)/3,0)+1,0)</f>
        <v>50000</v>
      </c>
      <c r="AY6" s="170">
        <f>VLOOKUP(AY$2,Main!$B$26:$F$29,ROUNDUP(MONTH(AY$3)/3,0)+1,0)</f>
        <v>50000</v>
      </c>
      <c r="AZ6" s="170">
        <f>VLOOKUP(AZ$2,Main!$B$26:$F$29,ROUNDUP(MONTH(AZ$3)/3,0)+1,0)</f>
        <v>50000</v>
      </c>
      <c r="BA6" s="170">
        <f>VLOOKUP(BA$2,Main!$B$26:$F$29,ROUNDUP(MONTH(BA$3)/3,0)+1,0)</f>
        <v>50000</v>
      </c>
      <c r="BB6" s="170">
        <f>VLOOKUP(BB$2,Main!$B$26:$F$29,ROUNDUP(MONTH(BB$3)/3,0)+1,0)</f>
        <v>50000</v>
      </c>
    </row>
    <row r="7" spans="1:54" s="170" customFormat="1" x14ac:dyDescent="0.15">
      <c r="A7" s="186" t="s">
        <v>146</v>
      </c>
      <c r="B7" s="243"/>
      <c r="C7" s="171">
        <f t="shared" si="3"/>
        <v>11000000</v>
      </c>
      <c r="D7" s="171">
        <f t="shared" si="3"/>
        <v>48000000</v>
      </c>
      <c r="E7" s="171">
        <f t="shared" si="3"/>
        <v>165000000</v>
      </c>
      <c r="F7" s="171">
        <f t="shared" si="3"/>
        <v>342857142.85714293</v>
      </c>
      <c r="G7" s="170">
        <f>1000*G6/INDEX(Main!$C$22:$F$22,G$2-YEAR(Main!$H$2)+1)</f>
        <v>0</v>
      </c>
      <c r="H7" s="170">
        <f>1000*H6/INDEX(Main!$C$22:$F$22,H$2-YEAR(Main!$H$2)+1)</f>
        <v>0</v>
      </c>
      <c r="I7" s="170">
        <f>1000*I6/INDEX(Main!$C$22:$F$22,I$2-YEAR(Main!$H$2)+1)</f>
        <v>0</v>
      </c>
      <c r="J7" s="170">
        <f>1000*J6/INDEX(Main!$C$22:$F$22,J$2-YEAR(Main!$H$2)+1)</f>
        <v>333333.33333333331</v>
      </c>
      <c r="K7" s="170">
        <f>1000*K6/INDEX(Main!$C$22:$F$22,K$2-YEAR(Main!$H$2)+1)</f>
        <v>333333.33333333331</v>
      </c>
      <c r="L7" s="170">
        <f>1000*L6/INDEX(Main!$C$22:$F$22,L$2-YEAR(Main!$H$2)+1)</f>
        <v>333333.33333333331</v>
      </c>
      <c r="M7" s="170">
        <f>1000*M6/INDEX(Main!$C$22:$F$22,M$2-YEAR(Main!$H$2)+1)</f>
        <v>1666666.6666666667</v>
      </c>
      <c r="N7" s="170">
        <f>1000*N6/INDEX(Main!$C$22:$F$22,N$2-YEAR(Main!$H$2)+1)</f>
        <v>1666666.6666666667</v>
      </c>
      <c r="O7" s="170">
        <f>1000*O6/INDEX(Main!$C$22:$F$22,O$2-YEAR(Main!$H$2)+1)</f>
        <v>1666666.6666666667</v>
      </c>
      <c r="P7" s="170">
        <f>1000*P6/INDEX(Main!$C$22:$F$22,P$2-YEAR(Main!$H$2)+1)</f>
        <v>1666666.6666666667</v>
      </c>
      <c r="Q7" s="170">
        <f>1000*Q6/INDEX(Main!$C$22:$F$22,Q$2-YEAR(Main!$H$2)+1)</f>
        <v>1666666.6666666667</v>
      </c>
      <c r="R7" s="170">
        <f>1000*R6/INDEX(Main!$C$22:$F$22,R$2-YEAR(Main!$H$2)+1)</f>
        <v>1666666.6666666667</v>
      </c>
      <c r="S7" s="170">
        <f>1000*S6/INDEX(Main!$C$22:$F$22,S$2-YEAR(Main!$H$2)+1)</f>
        <v>4000000</v>
      </c>
      <c r="T7" s="170">
        <f>1000*T6/INDEX(Main!$C$22:$F$22,T$2-YEAR(Main!$H$2)+1)</f>
        <v>4000000</v>
      </c>
      <c r="U7" s="170">
        <f>1000*U6/INDEX(Main!$C$22:$F$22,U$2-YEAR(Main!$H$2)+1)</f>
        <v>4000000</v>
      </c>
      <c r="V7" s="170">
        <f>1000*V6/INDEX(Main!$C$22:$F$22,V$2-YEAR(Main!$H$2)+1)</f>
        <v>4000000</v>
      </c>
      <c r="W7" s="170">
        <f>1000*W6/INDEX(Main!$C$22:$F$22,W$2-YEAR(Main!$H$2)+1)</f>
        <v>4000000</v>
      </c>
      <c r="X7" s="170">
        <f>1000*X6/INDEX(Main!$C$22:$F$22,X$2-YEAR(Main!$H$2)+1)</f>
        <v>4000000</v>
      </c>
      <c r="Y7" s="170">
        <f>1000*Y6/INDEX(Main!$C$22:$F$22,Y$2-YEAR(Main!$H$2)+1)</f>
        <v>4000000</v>
      </c>
      <c r="Z7" s="170">
        <f>1000*Z6/INDEX(Main!$C$22:$F$22,Z$2-YEAR(Main!$H$2)+1)</f>
        <v>4000000</v>
      </c>
      <c r="AA7" s="170">
        <f>1000*AA6/INDEX(Main!$C$22:$F$22,AA$2-YEAR(Main!$H$2)+1)</f>
        <v>4000000</v>
      </c>
      <c r="AB7" s="170">
        <f>1000*AB6/INDEX(Main!$C$22:$F$22,AB$2-YEAR(Main!$H$2)+1)</f>
        <v>4000000</v>
      </c>
      <c r="AC7" s="170">
        <f>1000*AC6/INDEX(Main!$C$22:$F$22,AC$2-YEAR(Main!$H$2)+1)</f>
        <v>4000000</v>
      </c>
      <c r="AD7" s="170">
        <f>1000*AD6/INDEX(Main!$C$22:$F$22,AD$2-YEAR(Main!$H$2)+1)</f>
        <v>4000000</v>
      </c>
      <c r="AE7" s="170">
        <f>1000*AE6/INDEX(Main!$C$22:$F$22,AE$2-YEAR(Main!$H$2)+1)</f>
        <v>10000000</v>
      </c>
      <c r="AF7" s="170">
        <f>1000*AF6/INDEX(Main!$C$22:$F$22,AF$2-YEAR(Main!$H$2)+1)</f>
        <v>10000000</v>
      </c>
      <c r="AG7" s="170">
        <f>1000*AG6/INDEX(Main!$C$22:$F$22,AG$2-YEAR(Main!$H$2)+1)</f>
        <v>10000000</v>
      </c>
      <c r="AH7" s="170">
        <f>1000*AH6/INDEX(Main!$C$22:$F$22,AH$2-YEAR(Main!$H$2)+1)</f>
        <v>10000000</v>
      </c>
      <c r="AI7" s="170">
        <f>1000*AI6/INDEX(Main!$C$22:$F$22,AI$2-YEAR(Main!$H$2)+1)</f>
        <v>10000000</v>
      </c>
      <c r="AJ7" s="170">
        <f>1000*AJ6/INDEX(Main!$C$22:$F$22,AJ$2-YEAR(Main!$H$2)+1)</f>
        <v>10000000</v>
      </c>
      <c r="AK7" s="170">
        <f>1000*AK6/INDEX(Main!$C$22:$F$22,AK$2-YEAR(Main!$H$2)+1)</f>
        <v>15000000</v>
      </c>
      <c r="AL7" s="170">
        <f>1000*AL6/INDEX(Main!$C$22:$F$22,AL$2-YEAR(Main!$H$2)+1)</f>
        <v>15000000</v>
      </c>
      <c r="AM7" s="170">
        <f>1000*AM6/INDEX(Main!$C$22:$F$22,AM$2-YEAR(Main!$H$2)+1)</f>
        <v>15000000</v>
      </c>
      <c r="AN7" s="170">
        <f>1000*AN6/INDEX(Main!$C$22:$F$22,AN$2-YEAR(Main!$H$2)+1)</f>
        <v>20000000</v>
      </c>
      <c r="AO7" s="170">
        <f>1000*AO6/INDEX(Main!$C$22:$F$22,AO$2-YEAR(Main!$H$2)+1)</f>
        <v>20000000</v>
      </c>
      <c r="AP7" s="170">
        <f>1000*AP6/INDEX(Main!$C$22:$F$22,AP$2-YEAR(Main!$H$2)+1)</f>
        <v>20000000</v>
      </c>
      <c r="AQ7" s="170">
        <f>1000*AQ6/INDEX(Main!$C$22:$F$22,AQ$2-YEAR(Main!$H$2)+1)</f>
        <v>28571428.571428571</v>
      </c>
      <c r="AR7" s="170">
        <f>1000*AR6/INDEX(Main!$C$22:$F$22,AR$2-YEAR(Main!$H$2)+1)</f>
        <v>28571428.571428571</v>
      </c>
      <c r="AS7" s="170">
        <f>1000*AS6/INDEX(Main!$C$22:$F$22,AS$2-YEAR(Main!$H$2)+1)</f>
        <v>28571428.571428571</v>
      </c>
      <c r="AT7" s="170">
        <f>1000*AT6/INDEX(Main!$C$22:$F$22,AT$2-YEAR(Main!$H$2)+1)</f>
        <v>28571428.571428571</v>
      </c>
      <c r="AU7" s="170">
        <f>1000*AU6/INDEX(Main!$C$22:$F$22,AU$2-YEAR(Main!$H$2)+1)</f>
        <v>28571428.571428571</v>
      </c>
      <c r="AV7" s="170">
        <f>1000*AV6/INDEX(Main!$C$22:$F$22,AV$2-YEAR(Main!$H$2)+1)</f>
        <v>28571428.571428571</v>
      </c>
      <c r="AW7" s="170">
        <f>1000*AW6/INDEX(Main!$C$22:$F$22,AW$2-YEAR(Main!$H$2)+1)</f>
        <v>28571428.571428571</v>
      </c>
      <c r="AX7" s="170">
        <f>1000*AX6/INDEX(Main!$C$22:$F$22,AX$2-YEAR(Main!$H$2)+1)</f>
        <v>28571428.571428571</v>
      </c>
      <c r="AY7" s="170">
        <f>1000*AY6/INDEX(Main!$C$22:$F$22,AY$2-YEAR(Main!$H$2)+1)</f>
        <v>28571428.571428571</v>
      </c>
      <c r="AZ7" s="170">
        <f>1000*AZ6/INDEX(Main!$C$22:$F$22,AZ$2-YEAR(Main!$H$2)+1)</f>
        <v>28571428.571428571</v>
      </c>
      <c r="BA7" s="170">
        <f>1000*BA6/INDEX(Main!$C$22:$F$22,BA$2-YEAR(Main!$H$2)+1)</f>
        <v>28571428.571428571</v>
      </c>
      <c r="BB7" s="170">
        <f>1000*BB6/INDEX(Main!$C$22:$F$22,BB$2-YEAR(Main!$H$2)+1)</f>
        <v>28571428.571428571</v>
      </c>
    </row>
    <row r="8" spans="1:54" s="170" customFormat="1" x14ac:dyDescent="0.15">
      <c r="A8" s="186" t="s">
        <v>147</v>
      </c>
      <c r="B8" s="243"/>
      <c r="C8" s="171">
        <f t="shared" si="3"/>
        <v>11000</v>
      </c>
      <c r="D8" s="171">
        <f t="shared" si="3"/>
        <v>52800</v>
      </c>
      <c r="E8" s="171">
        <f t="shared" si="3"/>
        <v>197999.99999999997</v>
      </c>
      <c r="F8" s="171">
        <f t="shared" si="3"/>
        <v>445714.28571428574</v>
      </c>
      <c r="G8" s="170">
        <f>G7*INDEX(Main!$C$23:$F$23,G$2-YEAR(Main!$H$2)+1)</f>
        <v>0</v>
      </c>
      <c r="H8" s="170">
        <f>H7*INDEX(Main!$C$23:$F$23,H$2-YEAR(Main!$H$2)+1)</f>
        <v>0</v>
      </c>
      <c r="I8" s="170">
        <f>I7*INDEX(Main!$C$23:$F$23,I$2-YEAR(Main!$H$2)+1)</f>
        <v>0</v>
      </c>
      <c r="J8" s="170">
        <f>J7*INDEX(Main!$C$23:$F$23,J$2-YEAR(Main!$H$2)+1)</f>
        <v>333.33333333333331</v>
      </c>
      <c r="K8" s="170">
        <f>K7*INDEX(Main!$C$23:$F$23,K$2-YEAR(Main!$H$2)+1)</f>
        <v>333.33333333333331</v>
      </c>
      <c r="L8" s="170">
        <f>L7*INDEX(Main!$C$23:$F$23,L$2-YEAR(Main!$H$2)+1)</f>
        <v>333.33333333333331</v>
      </c>
      <c r="M8" s="170">
        <f>M7*INDEX(Main!$C$23:$F$23,M$2-YEAR(Main!$H$2)+1)</f>
        <v>1666.6666666666667</v>
      </c>
      <c r="N8" s="170">
        <f>N7*INDEX(Main!$C$23:$F$23,N$2-YEAR(Main!$H$2)+1)</f>
        <v>1666.6666666666667</v>
      </c>
      <c r="O8" s="170">
        <f>O7*INDEX(Main!$C$23:$F$23,O$2-YEAR(Main!$H$2)+1)</f>
        <v>1666.6666666666667</v>
      </c>
      <c r="P8" s="170">
        <f>P7*INDEX(Main!$C$23:$F$23,P$2-YEAR(Main!$H$2)+1)</f>
        <v>1666.6666666666667</v>
      </c>
      <c r="Q8" s="170">
        <f>Q7*INDEX(Main!$C$23:$F$23,Q$2-YEAR(Main!$H$2)+1)</f>
        <v>1666.6666666666667</v>
      </c>
      <c r="R8" s="170">
        <f>R7*INDEX(Main!$C$23:$F$23,R$2-YEAR(Main!$H$2)+1)</f>
        <v>1666.6666666666667</v>
      </c>
      <c r="S8" s="170">
        <f>S7*INDEX(Main!$C$23:$F$23,S$2-YEAR(Main!$H$2)+1)</f>
        <v>4400</v>
      </c>
      <c r="T8" s="170">
        <f>T7*INDEX(Main!$C$23:$F$23,T$2-YEAR(Main!$H$2)+1)</f>
        <v>4400</v>
      </c>
      <c r="U8" s="170">
        <f>U7*INDEX(Main!$C$23:$F$23,U$2-YEAR(Main!$H$2)+1)</f>
        <v>4400</v>
      </c>
      <c r="V8" s="170">
        <f>V7*INDEX(Main!$C$23:$F$23,V$2-YEAR(Main!$H$2)+1)</f>
        <v>4400</v>
      </c>
      <c r="W8" s="170">
        <f>W7*INDEX(Main!$C$23:$F$23,W$2-YEAR(Main!$H$2)+1)</f>
        <v>4400</v>
      </c>
      <c r="X8" s="170">
        <f>X7*INDEX(Main!$C$23:$F$23,X$2-YEAR(Main!$H$2)+1)</f>
        <v>4400</v>
      </c>
      <c r="Y8" s="170">
        <f>Y7*INDEX(Main!$C$23:$F$23,Y$2-YEAR(Main!$H$2)+1)</f>
        <v>4400</v>
      </c>
      <c r="Z8" s="170">
        <f>Z7*INDEX(Main!$C$23:$F$23,Z$2-YEAR(Main!$H$2)+1)</f>
        <v>4400</v>
      </c>
      <c r="AA8" s="170">
        <f>AA7*INDEX(Main!$C$23:$F$23,AA$2-YEAR(Main!$H$2)+1)</f>
        <v>4400</v>
      </c>
      <c r="AB8" s="170">
        <f>AB7*INDEX(Main!$C$23:$F$23,AB$2-YEAR(Main!$H$2)+1)</f>
        <v>4400</v>
      </c>
      <c r="AC8" s="170">
        <f>AC7*INDEX(Main!$C$23:$F$23,AC$2-YEAR(Main!$H$2)+1)</f>
        <v>4400</v>
      </c>
      <c r="AD8" s="170">
        <f>AD7*INDEX(Main!$C$23:$F$23,AD$2-YEAR(Main!$H$2)+1)</f>
        <v>4400</v>
      </c>
      <c r="AE8" s="170">
        <f>AE7*INDEX(Main!$C$23:$F$23,AE$2-YEAR(Main!$H$2)+1)</f>
        <v>11999.999999999998</v>
      </c>
      <c r="AF8" s="170">
        <f>AF7*INDEX(Main!$C$23:$F$23,AF$2-YEAR(Main!$H$2)+1)</f>
        <v>11999.999999999998</v>
      </c>
      <c r="AG8" s="170">
        <f>AG7*INDEX(Main!$C$23:$F$23,AG$2-YEAR(Main!$H$2)+1)</f>
        <v>11999.999999999998</v>
      </c>
      <c r="AH8" s="170">
        <f>AH7*INDEX(Main!$C$23:$F$23,AH$2-YEAR(Main!$H$2)+1)</f>
        <v>11999.999999999998</v>
      </c>
      <c r="AI8" s="170">
        <f>AI7*INDEX(Main!$C$23:$F$23,AI$2-YEAR(Main!$H$2)+1)</f>
        <v>11999.999999999998</v>
      </c>
      <c r="AJ8" s="170">
        <f>AJ7*INDEX(Main!$C$23:$F$23,AJ$2-YEAR(Main!$H$2)+1)</f>
        <v>11999.999999999998</v>
      </c>
      <c r="AK8" s="170">
        <f>AK7*INDEX(Main!$C$23:$F$23,AK$2-YEAR(Main!$H$2)+1)</f>
        <v>18000</v>
      </c>
      <c r="AL8" s="170">
        <f>AL7*INDEX(Main!$C$23:$F$23,AL$2-YEAR(Main!$H$2)+1)</f>
        <v>18000</v>
      </c>
      <c r="AM8" s="170">
        <f>AM7*INDEX(Main!$C$23:$F$23,AM$2-YEAR(Main!$H$2)+1)</f>
        <v>18000</v>
      </c>
      <c r="AN8" s="170">
        <f>AN7*INDEX(Main!$C$23:$F$23,AN$2-YEAR(Main!$H$2)+1)</f>
        <v>23999.999999999996</v>
      </c>
      <c r="AO8" s="170">
        <f>AO7*INDEX(Main!$C$23:$F$23,AO$2-YEAR(Main!$H$2)+1)</f>
        <v>23999.999999999996</v>
      </c>
      <c r="AP8" s="170">
        <f>AP7*INDEX(Main!$C$23:$F$23,AP$2-YEAR(Main!$H$2)+1)</f>
        <v>23999.999999999996</v>
      </c>
      <c r="AQ8" s="170">
        <f>AQ7*INDEX(Main!$C$23:$F$23,AQ$2-YEAR(Main!$H$2)+1)</f>
        <v>37142.857142857138</v>
      </c>
      <c r="AR8" s="170">
        <f>AR7*INDEX(Main!$C$23:$F$23,AR$2-YEAR(Main!$H$2)+1)</f>
        <v>37142.857142857138</v>
      </c>
      <c r="AS8" s="170">
        <f>AS7*INDEX(Main!$C$23:$F$23,AS$2-YEAR(Main!$H$2)+1)</f>
        <v>37142.857142857138</v>
      </c>
      <c r="AT8" s="170">
        <f>AT7*INDEX(Main!$C$23:$F$23,AT$2-YEAR(Main!$H$2)+1)</f>
        <v>37142.857142857138</v>
      </c>
      <c r="AU8" s="170">
        <f>AU7*INDEX(Main!$C$23:$F$23,AU$2-YEAR(Main!$H$2)+1)</f>
        <v>37142.857142857138</v>
      </c>
      <c r="AV8" s="170">
        <f>AV7*INDEX(Main!$C$23:$F$23,AV$2-YEAR(Main!$H$2)+1)</f>
        <v>37142.857142857138</v>
      </c>
      <c r="AW8" s="170">
        <f>AW7*INDEX(Main!$C$23:$F$23,AW$2-YEAR(Main!$H$2)+1)</f>
        <v>37142.857142857138</v>
      </c>
      <c r="AX8" s="170">
        <f>AX7*INDEX(Main!$C$23:$F$23,AX$2-YEAR(Main!$H$2)+1)</f>
        <v>37142.857142857138</v>
      </c>
      <c r="AY8" s="170">
        <f>AY7*INDEX(Main!$C$23:$F$23,AY$2-YEAR(Main!$H$2)+1)</f>
        <v>37142.857142857138</v>
      </c>
      <c r="AZ8" s="170">
        <f>AZ7*INDEX(Main!$C$23:$F$23,AZ$2-YEAR(Main!$H$2)+1)</f>
        <v>37142.857142857138</v>
      </c>
      <c r="BA8" s="170">
        <f>BA7*INDEX(Main!$C$23:$F$23,BA$2-YEAR(Main!$H$2)+1)</f>
        <v>37142.857142857138</v>
      </c>
      <c r="BB8" s="170">
        <f>BB7*INDEX(Main!$C$23:$F$23,BB$2-YEAR(Main!$H$2)+1)</f>
        <v>37142.857142857138</v>
      </c>
    </row>
    <row r="9" spans="1:54" s="180" customFormat="1" x14ac:dyDescent="0.15">
      <c r="A9" s="181" t="s">
        <v>148</v>
      </c>
      <c r="B9" s="244"/>
      <c r="C9" s="236">
        <f t="shared" si="3"/>
        <v>1100.0000000000002</v>
      </c>
      <c r="D9" s="236">
        <f t="shared" si="3"/>
        <v>5808</v>
      </c>
      <c r="E9" s="236">
        <f t="shared" si="3"/>
        <v>23759.999999999996</v>
      </c>
      <c r="F9" s="236">
        <f t="shared" si="3"/>
        <v>57942.857142857138</v>
      </c>
      <c r="G9" s="180">
        <f>G8*INDEX(Main!$C$24:$F$24,G$2-YEAR(Main!$H$2)+1)</f>
        <v>0</v>
      </c>
      <c r="H9" s="180">
        <f>H8*INDEX(Main!$C$24:$F$24,H$2-YEAR(Main!$H$2)+1)</f>
        <v>0</v>
      </c>
      <c r="I9" s="180">
        <f>I8*INDEX(Main!$C$24:$F$24,I$2-YEAR(Main!$H$2)+1)</f>
        <v>0</v>
      </c>
      <c r="J9" s="180">
        <f>J8*INDEX(Main!$C$24:$F$24,J$2-YEAR(Main!$H$2)+1)</f>
        <v>33.333333333333336</v>
      </c>
      <c r="K9" s="180">
        <f>K8*INDEX(Main!$C$24:$F$24,K$2-YEAR(Main!$H$2)+1)</f>
        <v>33.333333333333336</v>
      </c>
      <c r="L9" s="180">
        <f>L8*INDEX(Main!$C$24:$F$24,L$2-YEAR(Main!$H$2)+1)</f>
        <v>33.333333333333336</v>
      </c>
      <c r="M9" s="180">
        <f>M8*INDEX(Main!$C$24:$F$24,M$2-YEAR(Main!$H$2)+1)</f>
        <v>166.66666666666669</v>
      </c>
      <c r="N9" s="180">
        <f>N8*INDEX(Main!$C$24:$F$24,N$2-YEAR(Main!$H$2)+1)</f>
        <v>166.66666666666669</v>
      </c>
      <c r="O9" s="180">
        <f>O8*INDEX(Main!$C$24:$F$24,O$2-YEAR(Main!$H$2)+1)</f>
        <v>166.66666666666669</v>
      </c>
      <c r="P9" s="180">
        <f>P8*INDEX(Main!$C$24:$F$24,P$2-YEAR(Main!$H$2)+1)</f>
        <v>166.66666666666669</v>
      </c>
      <c r="Q9" s="180">
        <f>Q8*INDEX(Main!$C$24:$F$24,Q$2-YEAR(Main!$H$2)+1)</f>
        <v>166.66666666666669</v>
      </c>
      <c r="R9" s="180">
        <f>R8*INDEX(Main!$C$24:$F$24,R$2-YEAR(Main!$H$2)+1)</f>
        <v>166.66666666666669</v>
      </c>
      <c r="S9" s="180">
        <f>S8*INDEX(Main!$C$24:$F$24,S$2-YEAR(Main!$H$2)+1)</f>
        <v>484</v>
      </c>
      <c r="T9" s="180">
        <f>T8*INDEX(Main!$C$24:$F$24,T$2-YEAR(Main!$H$2)+1)</f>
        <v>484</v>
      </c>
      <c r="U9" s="180">
        <f>U8*INDEX(Main!$C$24:$F$24,U$2-YEAR(Main!$H$2)+1)</f>
        <v>484</v>
      </c>
      <c r="V9" s="180">
        <f>V8*INDEX(Main!$C$24:$F$24,V$2-YEAR(Main!$H$2)+1)</f>
        <v>484</v>
      </c>
      <c r="W9" s="180">
        <f>W8*INDEX(Main!$C$24:$F$24,W$2-YEAR(Main!$H$2)+1)</f>
        <v>484</v>
      </c>
      <c r="X9" s="180">
        <f>X8*INDEX(Main!$C$24:$F$24,X$2-YEAR(Main!$H$2)+1)</f>
        <v>484</v>
      </c>
      <c r="Y9" s="180">
        <f>Y8*INDEX(Main!$C$24:$F$24,Y$2-YEAR(Main!$H$2)+1)</f>
        <v>484</v>
      </c>
      <c r="Z9" s="180">
        <f>Z8*INDEX(Main!$C$24:$F$24,Z$2-YEAR(Main!$H$2)+1)</f>
        <v>484</v>
      </c>
      <c r="AA9" s="180">
        <f>AA8*INDEX(Main!$C$24:$F$24,AA$2-YEAR(Main!$H$2)+1)</f>
        <v>484</v>
      </c>
      <c r="AB9" s="180">
        <f>AB8*INDEX(Main!$C$24:$F$24,AB$2-YEAR(Main!$H$2)+1)</f>
        <v>484</v>
      </c>
      <c r="AC9" s="180">
        <f>AC8*INDEX(Main!$C$24:$F$24,AC$2-YEAR(Main!$H$2)+1)</f>
        <v>484</v>
      </c>
      <c r="AD9" s="180">
        <f>AD8*INDEX(Main!$C$24:$F$24,AD$2-YEAR(Main!$H$2)+1)</f>
        <v>484</v>
      </c>
      <c r="AE9" s="180">
        <f>AE8*INDEX(Main!$C$24:$F$24,AE$2-YEAR(Main!$H$2)+1)</f>
        <v>1439.9999999999998</v>
      </c>
      <c r="AF9" s="180">
        <f>AF8*INDEX(Main!$C$24:$F$24,AF$2-YEAR(Main!$H$2)+1)</f>
        <v>1439.9999999999998</v>
      </c>
      <c r="AG9" s="180">
        <f>AG8*INDEX(Main!$C$24:$F$24,AG$2-YEAR(Main!$H$2)+1)</f>
        <v>1439.9999999999998</v>
      </c>
      <c r="AH9" s="180">
        <f>AH8*INDEX(Main!$C$24:$F$24,AH$2-YEAR(Main!$H$2)+1)</f>
        <v>1439.9999999999998</v>
      </c>
      <c r="AI9" s="180">
        <f>AI8*INDEX(Main!$C$24:$F$24,AI$2-YEAR(Main!$H$2)+1)</f>
        <v>1439.9999999999998</v>
      </c>
      <c r="AJ9" s="180">
        <f>AJ8*INDEX(Main!$C$24:$F$24,AJ$2-YEAR(Main!$H$2)+1)</f>
        <v>1439.9999999999998</v>
      </c>
      <c r="AK9" s="180">
        <f>AK8*INDEX(Main!$C$24:$F$24,AK$2-YEAR(Main!$H$2)+1)</f>
        <v>2160</v>
      </c>
      <c r="AL9" s="180">
        <f>AL8*INDEX(Main!$C$24:$F$24,AL$2-YEAR(Main!$H$2)+1)</f>
        <v>2160</v>
      </c>
      <c r="AM9" s="180">
        <f>AM8*INDEX(Main!$C$24:$F$24,AM$2-YEAR(Main!$H$2)+1)</f>
        <v>2160</v>
      </c>
      <c r="AN9" s="180">
        <f>AN8*INDEX(Main!$C$24:$F$24,AN$2-YEAR(Main!$H$2)+1)</f>
        <v>2879.9999999999995</v>
      </c>
      <c r="AO9" s="180">
        <f>AO8*INDEX(Main!$C$24:$F$24,AO$2-YEAR(Main!$H$2)+1)</f>
        <v>2879.9999999999995</v>
      </c>
      <c r="AP9" s="180">
        <f>AP8*INDEX(Main!$C$24:$F$24,AP$2-YEAR(Main!$H$2)+1)</f>
        <v>2879.9999999999995</v>
      </c>
      <c r="AQ9" s="180">
        <f>AQ8*INDEX(Main!$C$24:$F$24,AQ$2-YEAR(Main!$H$2)+1)</f>
        <v>4828.5714285714284</v>
      </c>
      <c r="AR9" s="180">
        <f>AR8*INDEX(Main!$C$24:$F$24,AR$2-YEAR(Main!$H$2)+1)</f>
        <v>4828.5714285714284</v>
      </c>
      <c r="AS9" s="180">
        <f>AS8*INDEX(Main!$C$24:$F$24,AS$2-YEAR(Main!$H$2)+1)</f>
        <v>4828.5714285714284</v>
      </c>
      <c r="AT9" s="180">
        <f>AT8*INDEX(Main!$C$24:$F$24,AT$2-YEAR(Main!$H$2)+1)</f>
        <v>4828.5714285714284</v>
      </c>
      <c r="AU9" s="180">
        <f>AU8*INDEX(Main!$C$24:$F$24,AU$2-YEAR(Main!$H$2)+1)</f>
        <v>4828.5714285714284</v>
      </c>
      <c r="AV9" s="180">
        <f>AV8*INDEX(Main!$C$24:$F$24,AV$2-YEAR(Main!$H$2)+1)</f>
        <v>4828.5714285714284</v>
      </c>
      <c r="AW9" s="180">
        <f>AW8*INDEX(Main!$C$24:$F$24,AW$2-YEAR(Main!$H$2)+1)</f>
        <v>4828.5714285714284</v>
      </c>
      <c r="AX9" s="180">
        <f>AX8*INDEX(Main!$C$24:$F$24,AX$2-YEAR(Main!$H$2)+1)</f>
        <v>4828.5714285714284</v>
      </c>
      <c r="AY9" s="180">
        <f>AY8*INDEX(Main!$C$24:$F$24,AY$2-YEAR(Main!$H$2)+1)</f>
        <v>4828.5714285714284</v>
      </c>
      <c r="AZ9" s="180">
        <f>AZ8*INDEX(Main!$C$24:$F$24,AZ$2-YEAR(Main!$H$2)+1)</f>
        <v>4828.5714285714284</v>
      </c>
      <c r="BA9" s="180">
        <f>BA8*INDEX(Main!$C$24:$F$24,BA$2-YEAR(Main!$H$2)+1)</f>
        <v>4828.5714285714284</v>
      </c>
      <c r="BB9" s="180">
        <f>BB8*INDEX(Main!$C$24:$F$24,BB$2-YEAR(Main!$H$2)+1)</f>
        <v>4828.5714285714284</v>
      </c>
    </row>
    <row r="10" spans="1:54" s="203" customFormat="1" x14ac:dyDescent="0.15">
      <c r="A10" s="202" t="s">
        <v>149</v>
      </c>
      <c r="B10" s="245"/>
      <c r="C10" s="226">
        <f t="shared" ref="C10:F10" si="4">IFERROR(C6/C9,0)</f>
        <v>29.999999999999993</v>
      </c>
      <c r="D10" s="226">
        <f t="shared" si="4"/>
        <v>20.66115702479339</v>
      </c>
      <c r="E10" s="226">
        <f t="shared" si="4"/>
        <v>13.888888888888891</v>
      </c>
      <c r="F10" s="226">
        <f t="shared" si="4"/>
        <v>10.355029585798817</v>
      </c>
      <c r="G10" s="203">
        <f t="shared" ref="G10:BB10" si="5">IFERROR(G6/G9,0)</f>
        <v>0</v>
      </c>
      <c r="H10" s="203">
        <f t="shared" si="5"/>
        <v>0</v>
      </c>
      <c r="I10" s="203">
        <f t="shared" si="5"/>
        <v>0</v>
      </c>
      <c r="J10" s="203">
        <f t="shared" si="5"/>
        <v>29.999999999999996</v>
      </c>
      <c r="K10" s="203">
        <f t="shared" si="5"/>
        <v>29.999999999999996</v>
      </c>
      <c r="L10" s="203">
        <f t="shared" si="5"/>
        <v>29.999999999999996</v>
      </c>
      <c r="M10" s="203">
        <f t="shared" si="5"/>
        <v>29.999999999999996</v>
      </c>
      <c r="N10" s="203">
        <f t="shared" si="5"/>
        <v>29.999999999999996</v>
      </c>
      <c r="O10" s="203">
        <f t="shared" si="5"/>
        <v>29.999999999999996</v>
      </c>
      <c r="P10" s="203">
        <f t="shared" si="5"/>
        <v>29.999999999999996</v>
      </c>
      <c r="Q10" s="203">
        <f t="shared" si="5"/>
        <v>29.999999999999996</v>
      </c>
      <c r="R10" s="203">
        <f t="shared" si="5"/>
        <v>29.999999999999996</v>
      </c>
      <c r="S10" s="203">
        <f t="shared" si="5"/>
        <v>20.66115702479339</v>
      </c>
      <c r="T10" s="203">
        <f t="shared" si="5"/>
        <v>20.66115702479339</v>
      </c>
      <c r="U10" s="203">
        <f t="shared" si="5"/>
        <v>20.66115702479339</v>
      </c>
      <c r="V10" s="203">
        <f t="shared" si="5"/>
        <v>20.66115702479339</v>
      </c>
      <c r="W10" s="203">
        <f t="shared" si="5"/>
        <v>20.66115702479339</v>
      </c>
      <c r="X10" s="203">
        <f t="shared" si="5"/>
        <v>20.66115702479339</v>
      </c>
      <c r="Y10" s="203">
        <f t="shared" si="5"/>
        <v>20.66115702479339</v>
      </c>
      <c r="Z10" s="203">
        <f t="shared" si="5"/>
        <v>20.66115702479339</v>
      </c>
      <c r="AA10" s="203">
        <f t="shared" si="5"/>
        <v>20.66115702479339</v>
      </c>
      <c r="AB10" s="203">
        <f t="shared" si="5"/>
        <v>20.66115702479339</v>
      </c>
      <c r="AC10" s="203">
        <f t="shared" si="5"/>
        <v>20.66115702479339</v>
      </c>
      <c r="AD10" s="203">
        <f t="shared" si="5"/>
        <v>20.66115702479339</v>
      </c>
      <c r="AE10" s="203">
        <f t="shared" si="5"/>
        <v>13.888888888888891</v>
      </c>
      <c r="AF10" s="203">
        <f t="shared" si="5"/>
        <v>13.888888888888891</v>
      </c>
      <c r="AG10" s="203">
        <f t="shared" si="5"/>
        <v>13.888888888888891</v>
      </c>
      <c r="AH10" s="203">
        <f t="shared" si="5"/>
        <v>13.888888888888891</v>
      </c>
      <c r="AI10" s="203">
        <f t="shared" si="5"/>
        <v>13.888888888888891</v>
      </c>
      <c r="AJ10" s="203">
        <f t="shared" si="5"/>
        <v>13.888888888888891</v>
      </c>
      <c r="AK10" s="203">
        <f t="shared" si="5"/>
        <v>13.888888888888889</v>
      </c>
      <c r="AL10" s="203">
        <f t="shared" si="5"/>
        <v>13.888888888888889</v>
      </c>
      <c r="AM10" s="203">
        <f t="shared" si="5"/>
        <v>13.888888888888889</v>
      </c>
      <c r="AN10" s="203">
        <f t="shared" si="5"/>
        <v>13.888888888888891</v>
      </c>
      <c r="AO10" s="203">
        <f t="shared" si="5"/>
        <v>13.888888888888891</v>
      </c>
      <c r="AP10" s="203">
        <f t="shared" si="5"/>
        <v>13.888888888888891</v>
      </c>
      <c r="AQ10" s="203">
        <f t="shared" si="5"/>
        <v>10.355029585798817</v>
      </c>
      <c r="AR10" s="203">
        <f t="shared" si="5"/>
        <v>10.355029585798817</v>
      </c>
      <c r="AS10" s="203">
        <f t="shared" si="5"/>
        <v>10.355029585798817</v>
      </c>
      <c r="AT10" s="203">
        <f t="shared" si="5"/>
        <v>10.355029585798817</v>
      </c>
      <c r="AU10" s="203">
        <f t="shared" si="5"/>
        <v>10.355029585798817</v>
      </c>
      <c r="AV10" s="203">
        <f t="shared" si="5"/>
        <v>10.355029585798817</v>
      </c>
      <c r="AW10" s="203">
        <f t="shared" si="5"/>
        <v>10.355029585798817</v>
      </c>
      <c r="AX10" s="203">
        <f t="shared" si="5"/>
        <v>10.355029585798817</v>
      </c>
      <c r="AY10" s="203">
        <f t="shared" si="5"/>
        <v>10.355029585798817</v>
      </c>
      <c r="AZ10" s="203">
        <f t="shared" si="5"/>
        <v>10.355029585798817</v>
      </c>
      <c r="BA10" s="203">
        <f t="shared" si="5"/>
        <v>10.355029585798817</v>
      </c>
      <c r="BB10" s="203">
        <f t="shared" si="5"/>
        <v>10.355029585798817</v>
      </c>
    </row>
    <row r="11" spans="1:54" s="170" customFormat="1" x14ac:dyDescent="0.15">
      <c r="B11" s="243"/>
      <c r="C11" s="230"/>
    </row>
    <row r="12" spans="1:54" s="195" customFormat="1" x14ac:dyDescent="0.15">
      <c r="A12" s="195" t="s">
        <v>130</v>
      </c>
      <c r="B12" s="242"/>
      <c r="C12" s="229"/>
    </row>
    <row r="13" spans="1:54" s="170" customFormat="1" x14ac:dyDescent="0.15">
      <c r="A13" s="170" t="s">
        <v>150</v>
      </c>
      <c r="B13" s="243"/>
      <c r="C13" s="171">
        <f t="shared" ref="C13:F15" si="6">SUMIFS($G13:$BB13,$G$2:$BB$2,C$3)</f>
        <v>12000</v>
      </c>
      <c r="D13" s="171">
        <f t="shared" si="6"/>
        <v>120000</v>
      </c>
      <c r="E13" s="171">
        <f t="shared" si="6"/>
        <v>240000</v>
      </c>
      <c r="F13" s="171">
        <f t="shared" si="6"/>
        <v>600000</v>
      </c>
      <c r="G13" s="170">
        <f>INDEX(Main!$C$33:$F$33,G$2-YEAR(Main!$H$2)+1)</f>
        <v>1000</v>
      </c>
      <c r="H13" s="170">
        <f>INDEX(Main!$C$33:$F$33,H$2-YEAR(Main!$H$2)+1)</f>
        <v>1000</v>
      </c>
      <c r="I13" s="170">
        <f>INDEX(Main!$C$33:$F$33,I$2-YEAR(Main!$H$2)+1)</f>
        <v>1000</v>
      </c>
      <c r="J13" s="170">
        <f>INDEX(Main!$C$33:$F$33,J$2-YEAR(Main!$H$2)+1)</f>
        <v>1000</v>
      </c>
      <c r="K13" s="170">
        <f>INDEX(Main!$C$33:$F$33,K$2-YEAR(Main!$H$2)+1)</f>
        <v>1000</v>
      </c>
      <c r="L13" s="170">
        <f>INDEX(Main!$C$33:$F$33,L$2-YEAR(Main!$H$2)+1)</f>
        <v>1000</v>
      </c>
      <c r="M13" s="170">
        <f>INDEX(Main!$C$33:$F$33,M$2-YEAR(Main!$H$2)+1)</f>
        <v>1000</v>
      </c>
      <c r="N13" s="170">
        <f>INDEX(Main!$C$33:$F$33,N$2-YEAR(Main!$H$2)+1)</f>
        <v>1000</v>
      </c>
      <c r="O13" s="170">
        <f>INDEX(Main!$C$33:$F$33,O$2-YEAR(Main!$H$2)+1)</f>
        <v>1000</v>
      </c>
      <c r="P13" s="170">
        <f>INDEX(Main!$C$33:$F$33,P$2-YEAR(Main!$H$2)+1)</f>
        <v>1000</v>
      </c>
      <c r="Q13" s="170">
        <f>INDEX(Main!$C$33:$F$33,Q$2-YEAR(Main!$H$2)+1)</f>
        <v>1000</v>
      </c>
      <c r="R13" s="170">
        <f>INDEX(Main!$C$33:$F$33,R$2-YEAR(Main!$H$2)+1)</f>
        <v>1000</v>
      </c>
      <c r="S13" s="170">
        <f>INDEX(Main!$C$33:$F$33,S$2-YEAR(Main!$H$2)+1)</f>
        <v>10000</v>
      </c>
      <c r="T13" s="170">
        <f>INDEX(Main!$C$33:$F$33,T$2-YEAR(Main!$H$2)+1)</f>
        <v>10000</v>
      </c>
      <c r="U13" s="170">
        <f>INDEX(Main!$C$33:$F$33,U$2-YEAR(Main!$H$2)+1)</f>
        <v>10000</v>
      </c>
      <c r="V13" s="170">
        <f>INDEX(Main!$C$33:$F$33,V$2-YEAR(Main!$H$2)+1)</f>
        <v>10000</v>
      </c>
      <c r="W13" s="170">
        <f>INDEX(Main!$C$33:$F$33,W$2-YEAR(Main!$H$2)+1)</f>
        <v>10000</v>
      </c>
      <c r="X13" s="170">
        <f>INDEX(Main!$C$33:$F$33,X$2-YEAR(Main!$H$2)+1)</f>
        <v>10000</v>
      </c>
      <c r="Y13" s="170">
        <f>INDEX(Main!$C$33:$F$33,Y$2-YEAR(Main!$H$2)+1)</f>
        <v>10000</v>
      </c>
      <c r="Z13" s="170">
        <f>INDEX(Main!$C$33:$F$33,Z$2-YEAR(Main!$H$2)+1)</f>
        <v>10000</v>
      </c>
      <c r="AA13" s="170">
        <f>INDEX(Main!$C$33:$F$33,AA$2-YEAR(Main!$H$2)+1)</f>
        <v>10000</v>
      </c>
      <c r="AB13" s="170">
        <f>INDEX(Main!$C$33:$F$33,AB$2-YEAR(Main!$H$2)+1)</f>
        <v>10000</v>
      </c>
      <c r="AC13" s="170">
        <f>INDEX(Main!$C$33:$F$33,AC$2-YEAR(Main!$H$2)+1)</f>
        <v>10000</v>
      </c>
      <c r="AD13" s="170">
        <f>INDEX(Main!$C$33:$F$33,AD$2-YEAR(Main!$H$2)+1)</f>
        <v>10000</v>
      </c>
      <c r="AE13" s="170">
        <f>INDEX(Main!$C$33:$F$33,AE$2-YEAR(Main!$H$2)+1)</f>
        <v>20000</v>
      </c>
      <c r="AF13" s="170">
        <f>INDEX(Main!$C$33:$F$33,AF$2-YEAR(Main!$H$2)+1)</f>
        <v>20000</v>
      </c>
      <c r="AG13" s="170">
        <f>INDEX(Main!$C$33:$F$33,AG$2-YEAR(Main!$H$2)+1)</f>
        <v>20000</v>
      </c>
      <c r="AH13" s="170">
        <f>INDEX(Main!$C$33:$F$33,AH$2-YEAR(Main!$H$2)+1)</f>
        <v>20000</v>
      </c>
      <c r="AI13" s="170">
        <f>INDEX(Main!$C$33:$F$33,AI$2-YEAR(Main!$H$2)+1)</f>
        <v>20000</v>
      </c>
      <c r="AJ13" s="170">
        <f>INDEX(Main!$C$33:$F$33,AJ$2-YEAR(Main!$H$2)+1)</f>
        <v>20000</v>
      </c>
      <c r="AK13" s="170">
        <f>INDEX(Main!$C$33:$F$33,AK$2-YEAR(Main!$H$2)+1)</f>
        <v>20000</v>
      </c>
      <c r="AL13" s="170">
        <f>INDEX(Main!$C$33:$F$33,AL$2-YEAR(Main!$H$2)+1)</f>
        <v>20000</v>
      </c>
      <c r="AM13" s="170">
        <f>INDEX(Main!$C$33:$F$33,AM$2-YEAR(Main!$H$2)+1)</f>
        <v>20000</v>
      </c>
      <c r="AN13" s="170">
        <f>INDEX(Main!$C$33:$F$33,AN$2-YEAR(Main!$H$2)+1)</f>
        <v>20000</v>
      </c>
      <c r="AO13" s="170">
        <f>INDEX(Main!$C$33:$F$33,AO$2-YEAR(Main!$H$2)+1)</f>
        <v>20000</v>
      </c>
      <c r="AP13" s="170">
        <f>INDEX(Main!$C$33:$F$33,AP$2-YEAR(Main!$H$2)+1)</f>
        <v>20000</v>
      </c>
      <c r="AQ13" s="170">
        <f>INDEX(Main!$C$33:$F$33,AQ$2-YEAR(Main!$H$2)+1)</f>
        <v>50000</v>
      </c>
      <c r="AR13" s="170">
        <f>INDEX(Main!$C$33:$F$33,AR$2-YEAR(Main!$H$2)+1)</f>
        <v>50000</v>
      </c>
      <c r="AS13" s="170">
        <f>INDEX(Main!$C$33:$F$33,AS$2-YEAR(Main!$H$2)+1)</f>
        <v>50000</v>
      </c>
      <c r="AT13" s="170">
        <f>INDEX(Main!$C$33:$F$33,AT$2-YEAR(Main!$H$2)+1)</f>
        <v>50000</v>
      </c>
      <c r="AU13" s="170">
        <f>INDEX(Main!$C$33:$F$33,AU$2-YEAR(Main!$H$2)+1)</f>
        <v>50000</v>
      </c>
      <c r="AV13" s="170">
        <f>INDEX(Main!$C$33:$F$33,AV$2-YEAR(Main!$H$2)+1)</f>
        <v>50000</v>
      </c>
      <c r="AW13" s="170">
        <f>INDEX(Main!$C$33:$F$33,AW$2-YEAR(Main!$H$2)+1)</f>
        <v>50000</v>
      </c>
      <c r="AX13" s="170">
        <f>INDEX(Main!$C$33:$F$33,AX$2-YEAR(Main!$H$2)+1)</f>
        <v>50000</v>
      </c>
      <c r="AY13" s="170">
        <f>INDEX(Main!$C$33:$F$33,AY$2-YEAR(Main!$H$2)+1)</f>
        <v>50000</v>
      </c>
      <c r="AZ13" s="170">
        <f>INDEX(Main!$C$33:$F$33,AZ$2-YEAR(Main!$H$2)+1)</f>
        <v>50000</v>
      </c>
      <c r="BA13" s="170">
        <f>INDEX(Main!$C$33:$F$33,BA$2-YEAR(Main!$H$2)+1)</f>
        <v>50000</v>
      </c>
      <c r="BB13" s="170">
        <f>INDEX(Main!$C$33:$F$33,BB$2-YEAR(Main!$H$2)+1)</f>
        <v>50000</v>
      </c>
    </row>
    <row r="14" spans="1:54" s="170" customFormat="1" x14ac:dyDescent="0.15">
      <c r="A14" s="186" t="s">
        <v>151</v>
      </c>
      <c r="B14" s="243"/>
      <c r="C14" s="171">
        <f t="shared" si="6"/>
        <v>12000</v>
      </c>
      <c r="D14" s="171">
        <f t="shared" si="6"/>
        <v>180000</v>
      </c>
      <c r="E14" s="171">
        <f t="shared" si="6"/>
        <v>360000</v>
      </c>
      <c r="F14" s="171">
        <f t="shared" si="6"/>
        <v>900000</v>
      </c>
      <c r="G14" s="170">
        <f>INDEX(Main!$C$34:$F$34,G$2-YEAR(Main!$H$2)+1)</f>
        <v>1000</v>
      </c>
      <c r="H14" s="170">
        <f>INDEX(Main!$C$34:$F$34,H$2-YEAR(Main!$H$2)+1)</f>
        <v>1000</v>
      </c>
      <c r="I14" s="170">
        <f>INDEX(Main!$C$34:$F$34,I$2-YEAR(Main!$H$2)+1)</f>
        <v>1000</v>
      </c>
      <c r="J14" s="170">
        <f>INDEX(Main!$C$34:$F$34,J$2-YEAR(Main!$H$2)+1)</f>
        <v>1000</v>
      </c>
      <c r="K14" s="170">
        <f>INDEX(Main!$C$34:$F$34,K$2-YEAR(Main!$H$2)+1)</f>
        <v>1000</v>
      </c>
      <c r="L14" s="170">
        <f>INDEX(Main!$C$34:$F$34,L$2-YEAR(Main!$H$2)+1)</f>
        <v>1000</v>
      </c>
      <c r="M14" s="170">
        <f>INDEX(Main!$C$34:$F$34,M$2-YEAR(Main!$H$2)+1)</f>
        <v>1000</v>
      </c>
      <c r="N14" s="170">
        <f>INDEX(Main!$C$34:$F$34,N$2-YEAR(Main!$H$2)+1)</f>
        <v>1000</v>
      </c>
      <c r="O14" s="170">
        <f>INDEX(Main!$C$34:$F$34,O$2-YEAR(Main!$H$2)+1)</f>
        <v>1000</v>
      </c>
      <c r="P14" s="170">
        <f>INDEX(Main!$C$34:$F$34,P$2-YEAR(Main!$H$2)+1)</f>
        <v>1000</v>
      </c>
      <c r="Q14" s="170">
        <f>INDEX(Main!$C$34:$F$34,Q$2-YEAR(Main!$H$2)+1)</f>
        <v>1000</v>
      </c>
      <c r="R14" s="170">
        <f>INDEX(Main!$C$34:$F$34,R$2-YEAR(Main!$H$2)+1)</f>
        <v>1000</v>
      </c>
      <c r="S14" s="170">
        <f>INDEX(Main!$C$34:$F$34,S$2-YEAR(Main!$H$2)+1)</f>
        <v>15000</v>
      </c>
      <c r="T14" s="170">
        <f>INDEX(Main!$C$34:$F$34,T$2-YEAR(Main!$H$2)+1)</f>
        <v>15000</v>
      </c>
      <c r="U14" s="170">
        <f>INDEX(Main!$C$34:$F$34,U$2-YEAR(Main!$H$2)+1)</f>
        <v>15000</v>
      </c>
      <c r="V14" s="170">
        <f>INDEX(Main!$C$34:$F$34,V$2-YEAR(Main!$H$2)+1)</f>
        <v>15000</v>
      </c>
      <c r="W14" s="170">
        <f>INDEX(Main!$C$34:$F$34,W$2-YEAR(Main!$H$2)+1)</f>
        <v>15000</v>
      </c>
      <c r="X14" s="170">
        <f>INDEX(Main!$C$34:$F$34,X$2-YEAR(Main!$H$2)+1)</f>
        <v>15000</v>
      </c>
      <c r="Y14" s="170">
        <f>INDEX(Main!$C$34:$F$34,Y$2-YEAR(Main!$H$2)+1)</f>
        <v>15000</v>
      </c>
      <c r="Z14" s="170">
        <f>INDEX(Main!$C$34:$F$34,Z$2-YEAR(Main!$H$2)+1)</f>
        <v>15000</v>
      </c>
      <c r="AA14" s="170">
        <f>INDEX(Main!$C$34:$F$34,AA$2-YEAR(Main!$H$2)+1)</f>
        <v>15000</v>
      </c>
      <c r="AB14" s="170">
        <f>INDEX(Main!$C$34:$F$34,AB$2-YEAR(Main!$H$2)+1)</f>
        <v>15000</v>
      </c>
      <c r="AC14" s="170">
        <f>INDEX(Main!$C$34:$F$34,AC$2-YEAR(Main!$H$2)+1)</f>
        <v>15000</v>
      </c>
      <c r="AD14" s="170">
        <f>INDEX(Main!$C$34:$F$34,AD$2-YEAR(Main!$H$2)+1)</f>
        <v>15000</v>
      </c>
      <c r="AE14" s="170">
        <f>INDEX(Main!$C$34:$F$34,AE$2-YEAR(Main!$H$2)+1)</f>
        <v>30000</v>
      </c>
      <c r="AF14" s="170">
        <f>INDEX(Main!$C$34:$F$34,AF$2-YEAR(Main!$H$2)+1)</f>
        <v>30000</v>
      </c>
      <c r="AG14" s="170">
        <f>INDEX(Main!$C$34:$F$34,AG$2-YEAR(Main!$H$2)+1)</f>
        <v>30000</v>
      </c>
      <c r="AH14" s="170">
        <f>INDEX(Main!$C$34:$F$34,AH$2-YEAR(Main!$H$2)+1)</f>
        <v>30000</v>
      </c>
      <c r="AI14" s="170">
        <f>INDEX(Main!$C$34:$F$34,AI$2-YEAR(Main!$H$2)+1)</f>
        <v>30000</v>
      </c>
      <c r="AJ14" s="170">
        <f>INDEX(Main!$C$34:$F$34,AJ$2-YEAR(Main!$H$2)+1)</f>
        <v>30000</v>
      </c>
      <c r="AK14" s="170">
        <f>INDEX(Main!$C$34:$F$34,AK$2-YEAR(Main!$H$2)+1)</f>
        <v>30000</v>
      </c>
      <c r="AL14" s="170">
        <f>INDEX(Main!$C$34:$F$34,AL$2-YEAR(Main!$H$2)+1)</f>
        <v>30000</v>
      </c>
      <c r="AM14" s="170">
        <f>INDEX(Main!$C$34:$F$34,AM$2-YEAR(Main!$H$2)+1)</f>
        <v>30000</v>
      </c>
      <c r="AN14" s="170">
        <f>INDEX(Main!$C$34:$F$34,AN$2-YEAR(Main!$H$2)+1)</f>
        <v>30000</v>
      </c>
      <c r="AO14" s="170">
        <f>INDEX(Main!$C$34:$F$34,AO$2-YEAR(Main!$H$2)+1)</f>
        <v>30000</v>
      </c>
      <c r="AP14" s="170">
        <f>INDEX(Main!$C$34:$F$34,AP$2-YEAR(Main!$H$2)+1)</f>
        <v>30000</v>
      </c>
      <c r="AQ14" s="170">
        <f>INDEX(Main!$C$34:$F$34,AQ$2-YEAR(Main!$H$2)+1)</f>
        <v>75000</v>
      </c>
      <c r="AR14" s="170">
        <f>INDEX(Main!$C$34:$F$34,AR$2-YEAR(Main!$H$2)+1)</f>
        <v>75000</v>
      </c>
      <c r="AS14" s="170">
        <f>INDEX(Main!$C$34:$F$34,AS$2-YEAR(Main!$H$2)+1)</f>
        <v>75000</v>
      </c>
      <c r="AT14" s="170">
        <f>INDEX(Main!$C$34:$F$34,AT$2-YEAR(Main!$H$2)+1)</f>
        <v>75000</v>
      </c>
      <c r="AU14" s="170">
        <f>INDEX(Main!$C$34:$F$34,AU$2-YEAR(Main!$H$2)+1)</f>
        <v>75000</v>
      </c>
      <c r="AV14" s="170">
        <f>INDEX(Main!$C$34:$F$34,AV$2-YEAR(Main!$H$2)+1)</f>
        <v>75000</v>
      </c>
      <c r="AW14" s="170">
        <f>INDEX(Main!$C$34:$F$34,AW$2-YEAR(Main!$H$2)+1)</f>
        <v>75000</v>
      </c>
      <c r="AX14" s="170">
        <f>INDEX(Main!$C$34:$F$34,AX$2-YEAR(Main!$H$2)+1)</f>
        <v>75000</v>
      </c>
      <c r="AY14" s="170">
        <f>INDEX(Main!$C$34:$F$34,AY$2-YEAR(Main!$H$2)+1)</f>
        <v>75000</v>
      </c>
      <c r="AZ14" s="170">
        <f>INDEX(Main!$C$34:$F$34,AZ$2-YEAR(Main!$H$2)+1)</f>
        <v>75000</v>
      </c>
      <c r="BA14" s="170">
        <f>INDEX(Main!$C$34:$F$34,BA$2-YEAR(Main!$H$2)+1)</f>
        <v>75000</v>
      </c>
      <c r="BB14" s="170">
        <f>INDEX(Main!$C$34:$F$34,BB$2-YEAR(Main!$H$2)+1)</f>
        <v>75000</v>
      </c>
    </row>
    <row r="15" spans="1:54" s="180" customFormat="1" x14ac:dyDescent="0.15">
      <c r="A15" s="181" t="s">
        <v>153</v>
      </c>
      <c r="B15" s="244"/>
      <c r="C15" s="236">
        <f t="shared" si="6"/>
        <v>1200</v>
      </c>
      <c r="D15" s="236">
        <f t="shared" si="6"/>
        <v>19800</v>
      </c>
      <c r="E15" s="236">
        <f t="shared" si="6"/>
        <v>43200</v>
      </c>
      <c r="F15" s="236">
        <f t="shared" si="6"/>
        <v>117000</v>
      </c>
      <c r="G15" s="180">
        <f>G14*INDEX(Main!$C$35:$F$35,G$2-YEAR(Main!$H$2)+1)</f>
        <v>100</v>
      </c>
      <c r="H15" s="180">
        <f>H14*INDEX(Main!$C$35:$F$35,H$2-YEAR(Main!$H$2)+1)</f>
        <v>100</v>
      </c>
      <c r="I15" s="180">
        <f>I14*INDEX(Main!$C$35:$F$35,I$2-YEAR(Main!$H$2)+1)</f>
        <v>100</v>
      </c>
      <c r="J15" s="180">
        <f>J14*INDEX(Main!$C$35:$F$35,J$2-YEAR(Main!$H$2)+1)</f>
        <v>100</v>
      </c>
      <c r="K15" s="180">
        <f>K14*INDEX(Main!$C$35:$F$35,K$2-YEAR(Main!$H$2)+1)</f>
        <v>100</v>
      </c>
      <c r="L15" s="180">
        <f>L14*INDEX(Main!$C$35:$F$35,L$2-YEAR(Main!$H$2)+1)</f>
        <v>100</v>
      </c>
      <c r="M15" s="180">
        <f>M14*INDEX(Main!$C$35:$F$35,M$2-YEAR(Main!$H$2)+1)</f>
        <v>100</v>
      </c>
      <c r="N15" s="180">
        <f>N14*INDEX(Main!$C$35:$F$35,N$2-YEAR(Main!$H$2)+1)</f>
        <v>100</v>
      </c>
      <c r="O15" s="180">
        <f>O14*INDEX(Main!$C$35:$F$35,O$2-YEAR(Main!$H$2)+1)</f>
        <v>100</v>
      </c>
      <c r="P15" s="180">
        <f>P14*INDEX(Main!$C$35:$F$35,P$2-YEAR(Main!$H$2)+1)</f>
        <v>100</v>
      </c>
      <c r="Q15" s="180">
        <f>Q14*INDEX(Main!$C$35:$F$35,Q$2-YEAR(Main!$H$2)+1)</f>
        <v>100</v>
      </c>
      <c r="R15" s="180">
        <f>R14*INDEX(Main!$C$35:$F$35,R$2-YEAR(Main!$H$2)+1)</f>
        <v>100</v>
      </c>
      <c r="S15" s="180">
        <f>S14*INDEX(Main!$C$35:$F$35,S$2-YEAR(Main!$H$2)+1)</f>
        <v>1650</v>
      </c>
      <c r="T15" s="180">
        <f>T14*INDEX(Main!$C$35:$F$35,T$2-YEAR(Main!$H$2)+1)</f>
        <v>1650</v>
      </c>
      <c r="U15" s="180">
        <f>U14*INDEX(Main!$C$35:$F$35,U$2-YEAR(Main!$H$2)+1)</f>
        <v>1650</v>
      </c>
      <c r="V15" s="180">
        <f>V14*INDEX(Main!$C$35:$F$35,V$2-YEAR(Main!$H$2)+1)</f>
        <v>1650</v>
      </c>
      <c r="W15" s="180">
        <f>W14*INDEX(Main!$C$35:$F$35,W$2-YEAR(Main!$H$2)+1)</f>
        <v>1650</v>
      </c>
      <c r="X15" s="180">
        <f>X14*INDEX(Main!$C$35:$F$35,X$2-YEAR(Main!$H$2)+1)</f>
        <v>1650</v>
      </c>
      <c r="Y15" s="180">
        <f>Y14*INDEX(Main!$C$35:$F$35,Y$2-YEAR(Main!$H$2)+1)</f>
        <v>1650</v>
      </c>
      <c r="Z15" s="180">
        <f>Z14*INDEX(Main!$C$35:$F$35,Z$2-YEAR(Main!$H$2)+1)</f>
        <v>1650</v>
      </c>
      <c r="AA15" s="180">
        <f>AA14*INDEX(Main!$C$35:$F$35,AA$2-YEAR(Main!$H$2)+1)</f>
        <v>1650</v>
      </c>
      <c r="AB15" s="180">
        <f>AB14*INDEX(Main!$C$35:$F$35,AB$2-YEAR(Main!$H$2)+1)</f>
        <v>1650</v>
      </c>
      <c r="AC15" s="180">
        <f>AC14*INDEX(Main!$C$35:$F$35,AC$2-YEAR(Main!$H$2)+1)</f>
        <v>1650</v>
      </c>
      <c r="AD15" s="180">
        <f>AD14*INDEX(Main!$C$35:$F$35,AD$2-YEAR(Main!$H$2)+1)</f>
        <v>1650</v>
      </c>
      <c r="AE15" s="180">
        <f>AE14*INDEX(Main!$C$35:$F$35,AE$2-YEAR(Main!$H$2)+1)</f>
        <v>3600</v>
      </c>
      <c r="AF15" s="180">
        <f>AF14*INDEX(Main!$C$35:$F$35,AF$2-YEAR(Main!$H$2)+1)</f>
        <v>3600</v>
      </c>
      <c r="AG15" s="180">
        <f>AG14*INDEX(Main!$C$35:$F$35,AG$2-YEAR(Main!$H$2)+1)</f>
        <v>3600</v>
      </c>
      <c r="AH15" s="180">
        <f>AH14*INDEX(Main!$C$35:$F$35,AH$2-YEAR(Main!$H$2)+1)</f>
        <v>3600</v>
      </c>
      <c r="AI15" s="180">
        <f>AI14*INDEX(Main!$C$35:$F$35,AI$2-YEAR(Main!$H$2)+1)</f>
        <v>3600</v>
      </c>
      <c r="AJ15" s="180">
        <f>AJ14*INDEX(Main!$C$35:$F$35,AJ$2-YEAR(Main!$H$2)+1)</f>
        <v>3600</v>
      </c>
      <c r="AK15" s="180">
        <f>AK14*INDEX(Main!$C$35:$F$35,AK$2-YEAR(Main!$H$2)+1)</f>
        <v>3600</v>
      </c>
      <c r="AL15" s="180">
        <f>AL14*INDEX(Main!$C$35:$F$35,AL$2-YEAR(Main!$H$2)+1)</f>
        <v>3600</v>
      </c>
      <c r="AM15" s="180">
        <f>AM14*INDEX(Main!$C$35:$F$35,AM$2-YEAR(Main!$H$2)+1)</f>
        <v>3600</v>
      </c>
      <c r="AN15" s="180">
        <f>AN14*INDEX(Main!$C$35:$F$35,AN$2-YEAR(Main!$H$2)+1)</f>
        <v>3600</v>
      </c>
      <c r="AO15" s="180">
        <f>AO14*INDEX(Main!$C$35:$F$35,AO$2-YEAR(Main!$H$2)+1)</f>
        <v>3600</v>
      </c>
      <c r="AP15" s="180">
        <f>AP14*INDEX(Main!$C$35:$F$35,AP$2-YEAR(Main!$H$2)+1)</f>
        <v>3600</v>
      </c>
      <c r="AQ15" s="180">
        <f>AQ14*INDEX(Main!$C$35:$F$35,AQ$2-YEAR(Main!$H$2)+1)</f>
        <v>9750</v>
      </c>
      <c r="AR15" s="180">
        <f>AR14*INDEX(Main!$C$35:$F$35,AR$2-YEAR(Main!$H$2)+1)</f>
        <v>9750</v>
      </c>
      <c r="AS15" s="180">
        <f>AS14*INDEX(Main!$C$35:$F$35,AS$2-YEAR(Main!$H$2)+1)</f>
        <v>9750</v>
      </c>
      <c r="AT15" s="180">
        <f>AT14*INDEX(Main!$C$35:$F$35,AT$2-YEAR(Main!$H$2)+1)</f>
        <v>9750</v>
      </c>
      <c r="AU15" s="180">
        <f>AU14*INDEX(Main!$C$35:$F$35,AU$2-YEAR(Main!$H$2)+1)</f>
        <v>9750</v>
      </c>
      <c r="AV15" s="180">
        <f>AV14*INDEX(Main!$C$35:$F$35,AV$2-YEAR(Main!$H$2)+1)</f>
        <v>9750</v>
      </c>
      <c r="AW15" s="180">
        <f>AW14*INDEX(Main!$C$35:$F$35,AW$2-YEAR(Main!$H$2)+1)</f>
        <v>9750</v>
      </c>
      <c r="AX15" s="180">
        <f>AX14*INDEX(Main!$C$35:$F$35,AX$2-YEAR(Main!$H$2)+1)</f>
        <v>9750</v>
      </c>
      <c r="AY15" s="180">
        <f>AY14*INDEX(Main!$C$35:$F$35,AY$2-YEAR(Main!$H$2)+1)</f>
        <v>9750</v>
      </c>
      <c r="AZ15" s="180">
        <f>AZ14*INDEX(Main!$C$35:$F$35,AZ$2-YEAR(Main!$H$2)+1)</f>
        <v>9750</v>
      </c>
      <c r="BA15" s="180">
        <f>BA14*INDEX(Main!$C$35:$F$35,BA$2-YEAR(Main!$H$2)+1)</f>
        <v>9750</v>
      </c>
      <c r="BB15" s="180">
        <f>BB14*INDEX(Main!$C$35:$F$35,BB$2-YEAR(Main!$H$2)+1)</f>
        <v>9750</v>
      </c>
    </row>
    <row r="16" spans="1:54" s="203" customFormat="1" x14ac:dyDescent="0.15">
      <c r="A16" s="202" t="s">
        <v>154</v>
      </c>
      <c r="B16" s="245"/>
      <c r="C16" s="226">
        <f t="shared" ref="C16:F16" si="7">IFERROR(C13/C15,0)</f>
        <v>10</v>
      </c>
      <c r="D16" s="203">
        <f t="shared" si="7"/>
        <v>6.0606060606060606</v>
      </c>
      <c r="E16" s="203">
        <f t="shared" si="7"/>
        <v>5.5555555555555554</v>
      </c>
      <c r="F16" s="203">
        <f t="shared" si="7"/>
        <v>5.1282051282051286</v>
      </c>
      <c r="G16" s="203">
        <f t="shared" ref="G16:BB16" si="8">IFERROR(G13/G15,0)</f>
        <v>10</v>
      </c>
      <c r="H16" s="203">
        <f t="shared" si="8"/>
        <v>10</v>
      </c>
      <c r="I16" s="203">
        <f t="shared" si="8"/>
        <v>10</v>
      </c>
      <c r="J16" s="203">
        <f t="shared" si="8"/>
        <v>10</v>
      </c>
      <c r="K16" s="203">
        <f t="shared" si="8"/>
        <v>10</v>
      </c>
      <c r="L16" s="203">
        <f t="shared" si="8"/>
        <v>10</v>
      </c>
      <c r="M16" s="203">
        <f t="shared" si="8"/>
        <v>10</v>
      </c>
      <c r="N16" s="203">
        <f t="shared" si="8"/>
        <v>10</v>
      </c>
      <c r="O16" s="203">
        <f t="shared" si="8"/>
        <v>10</v>
      </c>
      <c r="P16" s="203">
        <f t="shared" si="8"/>
        <v>10</v>
      </c>
      <c r="Q16" s="203">
        <f t="shared" si="8"/>
        <v>10</v>
      </c>
      <c r="R16" s="203">
        <f t="shared" si="8"/>
        <v>10</v>
      </c>
      <c r="S16" s="203">
        <f t="shared" si="8"/>
        <v>6.0606060606060606</v>
      </c>
      <c r="T16" s="203">
        <f t="shared" si="8"/>
        <v>6.0606060606060606</v>
      </c>
      <c r="U16" s="203">
        <f t="shared" si="8"/>
        <v>6.0606060606060606</v>
      </c>
      <c r="V16" s="203">
        <f t="shared" si="8"/>
        <v>6.0606060606060606</v>
      </c>
      <c r="W16" s="203">
        <f t="shared" si="8"/>
        <v>6.0606060606060606</v>
      </c>
      <c r="X16" s="203">
        <f t="shared" si="8"/>
        <v>6.0606060606060606</v>
      </c>
      <c r="Y16" s="203">
        <f t="shared" si="8"/>
        <v>6.0606060606060606</v>
      </c>
      <c r="Z16" s="203">
        <f t="shared" si="8"/>
        <v>6.0606060606060606</v>
      </c>
      <c r="AA16" s="203">
        <f t="shared" si="8"/>
        <v>6.0606060606060606</v>
      </c>
      <c r="AB16" s="203">
        <f t="shared" si="8"/>
        <v>6.0606060606060606</v>
      </c>
      <c r="AC16" s="203">
        <f t="shared" si="8"/>
        <v>6.0606060606060606</v>
      </c>
      <c r="AD16" s="203">
        <f t="shared" si="8"/>
        <v>6.0606060606060606</v>
      </c>
      <c r="AE16" s="203">
        <f t="shared" si="8"/>
        <v>5.5555555555555554</v>
      </c>
      <c r="AF16" s="203">
        <f t="shared" si="8"/>
        <v>5.5555555555555554</v>
      </c>
      <c r="AG16" s="203">
        <f t="shared" si="8"/>
        <v>5.5555555555555554</v>
      </c>
      <c r="AH16" s="203">
        <f t="shared" si="8"/>
        <v>5.5555555555555554</v>
      </c>
      <c r="AI16" s="203">
        <f t="shared" si="8"/>
        <v>5.5555555555555554</v>
      </c>
      <c r="AJ16" s="203">
        <f t="shared" si="8"/>
        <v>5.5555555555555554</v>
      </c>
      <c r="AK16" s="203">
        <f t="shared" si="8"/>
        <v>5.5555555555555554</v>
      </c>
      <c r="AL16" s="203">
        <f t="shared" si="8"/>
        <v>5.5555555555555554</v>
      </c>
      <c r="AM16" s="203">
        <f t="shared" si="8"/>
        <v>5.5555555555555554</v>
      </c>
      <c r="AN16" s="203">
        <f t="shared" si="8"/>
        <v>5.5555555555555554</v>
      </c>
      <c r="AO16" s="203">
        <f t="shared" si="8"/>
        <v>5.5555555555555554</v>
      </c>
      <c r="AP16" s="203">
        <f t="shared" si="8"/>
        <v>5.5555555555555554</v>
      </c>
      <c r="AQ16" s="203">
        <f t="shared" si="8"/>
        <v>5.1282051282051286</v>
      </c>
      <c r="AR16" s="203">
        <f t="shared" si="8"/>
        <v>5.1282051282051286</v>
      </c>
      <c r="AS16" s="203">
        <f t="shared" si="8"/>
        <v>5.1282051282051286</v>
      </c>
      <c r="AT16" s="203">
        <f t="shared" si="8"/>
        <v>5.1282051282051286</v>
      </c>
      <c r="AU16" s="203">
        <f t="shared" si="8"/>
        <v>5.1282051282051286</v>
      </c>
      <c r="AV16" s="203">
        <f t="shared" si="8"/>
        <v>5.1282051282051286</v>
      </c>
      <c r="AW16" s="203">
        <f t="shared" si="8"/>
        <v>5.1282051282051286</v>
      </c>
      <c r="AX16" s="203">
        <f t="shared" si="8"/>
        <v>5.1282051282051286</v>
      </c>
      <c r="AY16" s="203">
        <f t="shared" si="8"/>
        <v>5.1282051282051286</v>
      </c>
      <c r="AZ16" s="203">
        <f t="shared" si="8"/>
        <v>5.1282051282051286</v>
      </c>
      <c r="BA16" s="203">
        <f t="shared" si="8"/>
        <v>5.1282051282051286</v>
      </c>
      <c r="BB16" s="203">
        <f t="shared" si="8"/>
        <v>5.1282051282051286</v>
      </c>
    </row>
    <row r="17" spans="1:54" s="170" customFormat="1" x14ac:dyDescent="0.15">
      <c r="B17" s="243"/>
      <c r="C17" s="230"/>
    </row>
    <row r="18" spans="1:54" s="196" customFormat="1" x14ac:dyDescent="0.15">
      <c r="A18" s="196" t="s">
        <v>131</v>
      </c>
      <c r="B18" s="246"/>
      <c r="C18" s="231"/>
    </row>
    <row r="19" spans="1:54" s="170" customFormat="1" x14ac:dyDescent="0.15">
      <c r="A19" s="187" t="s">
        <v>157</v>
      </c>
      <c r="B19" s="243"/>
      <c r="C19" s="80">
        <f t="shared" ref="C19:F19" si="9">SUMIFS($G19:$BB19,$G$2:$BB$2,C$3)</f>
        <v>1</v>
      </c>
      <c r="D19" s="80">
        <f t="shared" si="9"/>
        <v>2</v>
      </c>
      <c r="E19" s="80">
        <f t="shared" si="9"/>
        <v>1</v>
      </c>
      <c r="F19" s="80">
        <f t="shared" si="9"/>
        <v>8</v>
      </c>
      <c r="G19" s="170">
        <f>+G20</f>
        <v>0</v>
      </c>
      <c r="H19" s="170">
        <f t="shared" ref="H19:BB19" si="10">+H20-G20</f>
        <v>0</v>
      </c>
      <c r="I19" s="170">
        <f t="shared" si="10"/>
        <v>0</v>
      </c>
      <c r="J19" s="170">
        <f t="shared" si="10"/>
        <v>0</v>
      </c>
      <c r="K19" s="170">
        <f t="shared" si="10"/>
        <v>0</v>
      </c>
      <c r="L19" s="170">
        <f t="shared" si="10"/>
        <v>0</v>
      </c>
      <c r="M19" s="170">
        <f t="shared" si="10"/>
        <v>1</v>
      </c>
      <c r="N19" s="170">
        <f t="shared" si="10"/>
        <v>0</v>
      </c>
      <c r="O19" s="170">
        <f t="shared" si="10"/>
        <v>0</v>
      </c>
      <c r="P19" s="170">
        <f t="shared" si="10"/>
        <v>0</v>
      </c>
      <c r="Q19" s="170">
        <f t="shared" si="10"/>
        <v>0</v>
      </c>
      <c r="R19" s="170">
        <f t="shared" si="10"/>
        <v>0</v>
      </c>
      <c r="S19" s="170">
        <f t="shared" si="10"/>
        <v>1</v>
      </c>
      <c r="T19" s="170">
        <f t="shared" si="10"/>
        <v>0</v>
      </c>
      <c r="U19" s="170">
        <f t="shared" si="10"/>
        <v>0</v>
      </c>
      <c r="V19" s="170">
        <f t="shared" si="10"/>
        <v>0</v>
      </c>
      <c r="W19" s="170">
        <f t="shared" si="10"/>
        <v>0</v>
      </c>
      <c r="X19" s="170">
        <f t="shared" si="10"/>
        <v>0</v>
      </c>
      <c r="Y19" s="170">
        <f t="shared" si="10"/>
        <v>1</v>
      </c>
      <c r="Z19" s="170">
        <f t="shared" si="10"/>
        <v>0</v>
      </c>
      <c r="AA19" s="170">
        <f t="shared" si="10"/>
        <v>0</v>
      </c>
      <c r="AB19" s="170">
        <f t="shared" si="10"/>
        <v>0</v>
      </c>
      <c r="AC19" s="170">
        <f t="shared" si="10"/>
        <v>0</v>
      </c>
      <c r="AD19" s="170">
        <f t="shared" si="10"/>
        <v>0</v>
      </c>
      <c r="AE19" s="170">
        <f t="shared" si="10"/>
        <v>0</v>
      </c>
      <c r="AF19" s="170">
        <f t="shared" si="10"/>
        <v>0</v>
      </c>
      <c r="AG19" s="170">
        <f t="shared" si="10"/>
        <v>0</v>
      </c>
      <c r="AH19" s="170">
        <f t="shared" si="10"/>
        <v>0</v>
      </c>
      <c r="AI19" s="170">
        <f t="shared" si="10"/>
        <v>0</v>
      </c>
      <c r="AJ19" s="170">
        <f t="shared" si="10"/>
        <v>0</v>
      </c>
      <c r="AK19" s="170">
        <f t="shared" si="10"/>
        <v>0</v>
      </c>
      <c r="AL19" s="170">
        <f t="shared" si="10"/>
        <v>0</v>
      </c>
      <c r="AM19" s="170">
        <f t="shared" si="10"/>
        <v>0</v>
      </c>
      <c r="AN19" s="170">
        <f t="shared" si="10"/>
        <v>1</v>
      </c>
      <c r="AO19" s="170">
        <f t="shared" si="10"/>
        <v>0</v>
      </c>
      <c r="AP19" s="170">
        <f t="shared" si="10"/>
        <v>0</v>
      </c>
      <c r="AQ19" s="170">
        <f t="shared" si="10"/>
        <v>1</v>
      </c>
      <c r="AR19" s="170">
        <f t="shared" si="10"/>
        <v>0</v>
      </c>
      <c r="AS19" s="170">
        <f t="shared" si="10"/>
        <v>0</v>
      </c>
      <c r="AT19" s="170">
        <f t="shared" si="10"/>
        <v>2</v>
      </c>
      <c r="AU19" s="170">
        <f t="shared" si="10"/>
        <v>0</v>
      </c>
      <c r="AV19" s="170">
        <f t="shared" si="10"/>
        <v>0</v>
      </c>
      <c r="AW19" s="170">
        <f t="shared" si="10"/>
        <v>2</v>
      </c>
      <c r="AX19" s="170">
        <f t="shared" si="10"/>
        <v>0</v>
      </c>
      <c r="AY19" s="170">
        <f t="shared" si="10"/>
        <v>0</v>
      </c>
      <c r="AZ19" s="170">
        <f t="shared" si="10"/>
        <v>3</v>
      </c>
      <c r="BA19" s="170">
        <f t="shared" si="10"/>
        <v>0</v>
      </c>
      <c r="BB19" s="170">
        <f t="shared" si="10"/>
        <v>0</v>
      </c>
    </row>
    <row r="20" spans="1:54" s="170" customFormat="1" x14ac:dyDescent="0.15">
      <c r="A20" s="170" t="s">
        <v>186</v>
      </c>
      <c r="B20" s="243"/>
      <c r="C20" s="80">
        <f>SUMIFS($G20:$BB20,$G$3:$BB$3,DATE(C$3,12,31))</f>
        <v>1</v>
      </c>
      <c r="D20" s="80">
        <f t="shared" ref="D20:F23" si="11">SUMIFS($G20:$BB20,$G$3:$BB$3,DATE(D$3,12,31))</f>
        <v>3</v>
      </c>
      <c r="E20" s="80">
        <f t="shared" si="11"/>
        <v>4</v>
      </c>
      <c r="F20" s="80">
        <f t="shared" si="11"/>
        <v>12</v>
      </c>
      <c r="G20" s="170">
        <f>VLOOKUP(G$2,Main!$J$26:$N$29,ROUNDUP(MONTH(G$3)/3,0)+1,0)</f>
        <v>0</v>
      </c>
      <c r="H20" s="170">
        <f>VLOOKUP(H$2,Main!$J$26:$N$29,ROUNDUP(MONTH(H$3)/3,0)+1,0)</f>
        <v>0</v>
      </c>
      <c r="I20" s="170">
        <f>VLOOKUP(I$2,Main!$J$26:$N$29,ROUNDUP(MONTH(I$3)/3,0)+1,0)</f>
        <v>0</v>
      </c>
      <c r="J20" s="170">
        <f>VLOOKUP(J$2,Main!$J$26:$N$29,ROUNDUP(MONTH(J$3)/3,0)+1,0)</f>
        <v>0</v>
      </c>
      <c r="K20" s="170">
        <f>VLOOKUP(K$2,Main!$J$26:$N$29,ROUNDUP(MONTH(K$3)/3,0)+1,0)</f>
        <v>0</v>
      </c>
      <c r="L20" s="170">
        <f>VLOOKUP(L$2,Main!$J$26:$N$29,ROUNDUP(MONTH(L$3)/3,0)+1,0)</f>
        <v>0</v>
      </c>
      <c r="M20" s="170">
        <f>VLOOKUP(M$2,Main!$J$26:$N$29,ROUNDUP(MONTH(M$3)/3,0)+1,0)</f>
        <v>1</v>
      </c>
      <c r="N20" s="170">
        <f>VLOOKUP(N$2,Main!$J$26:$N$29,ROUNDUP(MONTH(N$3)/3,0)+1,0)</f>
        <v>1</v>
      </c>
      <c r="O20" s="170">
        <f>VLOOKUP(O$2,Main!$J$26:$N$29,ROUNDUP(MONTH(O$3)/3,0)+1,0)</f>
        <v>1</v>
      </c>
      <c r="P20" s="170">
        <f>VLOOKUP(P$2,Main!$J$26:$N$29,ROUNDUP(MONTH(P$3)/3,0)+1,0)</f>
        <v>1</v>
      </c>
      <c r="Q20" s="170">
        <f>VLOOKUP(Q$2,Main!$J$26:$N$29,ROUNDUP(MONTH(Q$3)/3,0)+1,0)</f>
        <v>1</v>
      </c>
      <c r="R20" s="170">
        <f>VLOOKUP(R$2,Main!$J$26:$N$29,ROUNDUP(MONTH(R$3)/3,0)+1,0)</f>
        <v>1</v>
      </c>
      <c r="S20" s="170">
        <f>VLOOKUP(S$2,Main!$J$26:$N$29,ROUNDUP(MONTH(S$3)/3,0)+1,0)</f>
        <v>2</v>
      </c>
      <c r="T20" s="170">
        <f>VLOOKUP(T$2,Main!$J$26:$N$29,ROUNDUP(MONTH(T$3)/3,0)+1,0)</f>
        <v>2</v>
      </c>
      <c r="U20" s="170">
        <f>VLOOKUP(U$2,Main!$J$26:$N$29,ROUNDUP(MONTH(U$3)/3,0)+1,0)</f>
        <v>2</v>
      </c>
      <c r="V20" s="170">
        <f>VLOOKUP(V$2,Main!$J$26:$N$29,ROUNDUP(MONTH(V$3)/3,0)+1,0)</f>
        <v>2</v>
      </c>
      <c r="W20" s="170">
        <f>VLOOKUP(W$2,Main!$J$26:$N$29,ROUNDUP(MONTH(W$3)/3,0)+1,0)</f>
        <v>2</v>
      </c>
      <c r="X20" s="170">
        <f>VLOOKUP(X$2,Main!$J$26:$N$29,ROUNDUP(MONTH(X$3)/3,0)+1,0)</f>
        <v>2</v>
      </c>
      <c r="Y20" s="170">
        <f>VLOOKUP(Y$2,Main!$J$26:$N$29,ROUNDUP(MONTH(Y$3)/3,0)+1,0)</f>
        <v>3</v>
      </c>
      <c r="Z20" s="170">
        <f>VLOOKUP(Z$2,Main!$J$26:$N$29,ROUNDUP(MONTH(Z$3)/3,0)+1,0)</f>
        <v>3</v>
      </c>
      <c r="AA20" s="170">
        <f>VLOOKUP(AA$2,Main!$J$26:$N$29,ROUNDUP(MONTH(AA$3)/3,0)+1,0)</f>
        <v>3</v>
      </c>
      <c r="AB20" s="170">
        <f>VLOOKUP(AB$2,Main!$J$26:$N$29,ROUNDUP(MONTH(AB$3)/3,0)+1,0)</f>
        <v>3</v>
      </c>
      <c r="AC20" s="170">
        <f>VLOOKUP(AC$2,Main!$J$26:$N$29,ROUNDUP(MONTH(AC$3)/3,0)+1,0)</f>
        <v>3</v>
      </c>
      <c r="AD20" s="170">
        <f>VLOOKUP(AD$2,Main!$J$26:$N$29,ROUNDUP(MONTH(AD$3)/3,0)+1,0)</f>
        <v>3</v>
      </c>
      <c r="AE20" s="170">
        <f>VLOOKUP(AE$2,Main!$J$26:$N$29,ROUNDUP(MONTH(AE$3)/3,0)+1,0)</f>
        <v>3</v>
      </c>
      <c r="AF20" s="170">
        <f>VLOOKUP(AF$2,Main!$J$26:$N$29,ROUNDUP(MONTH(AF$3)/3,0)+1,0)</f>
        <v>3</v>
      </c>
      <c r="AG20" s="170">
        <f>VLOOKUP(AG$2,Main!$J$26:$N$29,ROUNDUP(MONTH(AG$3)/3,0)+1,0)</f>
        <v>3</v>
      </c>
      <c r="AH20" s="170">
        <f>VLOOKUP(AH$2,Main!$J$26:$N$29,ROUNDUP(MONTH(AH$3)/3,0)+1,0)</f>
        <v>3</v>
      </c>
      <c r="AI20" s="170">
        <f>VLOOKUP(AI$2,Main!$J$26:$N$29,ROUNDUP(MONTH(AI$3)/3,0)+1,0)</f>
        <v>3</v>
      </c>
      <c r="AJ20" s="170">
        <f>VLOOKUP(AJ$2,Main!$J$26:$N$29,ROUNDUP(MONTH(AJ$3)/3,0)+1,0)</f>
        <v>3</v>
      </c>
      <c r="AK20" s="170">
        <f>VLOOKUP(AK$2,Main!$J$26:$N$29,ROUNDUP(MONTH(AK$3)/3,0)+1,0)</f>
        <v>3</v>
      </c>
      <c r="AL20" s="170">
        <f>VLOOKUP(AL$2,Main!$J$26:$N$29,ROUNDUP(MONTH(AL$3)/3,0)+1,0)</f>
        <v>3</v>
      </c>
      <c r="AM20" s="170">
        <f>VLOOKUP(AM$2,Main!$J$26:$N$29,ROUNDUP(MONTH(AM$3)/3,0)+1,0)</f>
        <v>3</v>
      </c>
      <c r="AN20" s="170">
        <f>VLOOKUP(AN$2,Main!$J$26:$N$29,ROUNDUP(MONTH(AN$3)/3,0)+1,0)</f>
        <v>4</v>
      </c>
      <c r="AO20" s="170">
        <f>VLOOKUP(AO$2,Main!$J$26:$N$29,ROUNDUP(MONTH(AO$3)/3,0)+1,0)</f>
        <v>4</v>
      </c>
      <c r="AP20" s="170">
        <f>VLOOKUP(AP$2,Main!$J$26:$N$29,ROUNDUP(MONTH(AP$3)/3,0)+1,0)</f>
        <v>4</v>
      </c>
      <c r="AQ20" s="170">
        <f>VLOOKUP(AQ$2,Main!$J$26:$N$29,ROUNDUP(MONTH(AQ$3)/3,0)+1,0)</f>
        <v>5</v>
      </c>
      <c r="AR20" s="170">
        <f>VLOOKUP(AR$2,Main!$J$26:$N$29,ROUNDUP(MONTH(AR$3)/3,0)+1,0)</f>
        <v>5</v>
      </c>
      <c r="AS20" s="170">
        <f>VLOOKUP(AS$2,Main!$J$26:$N$29,ROUNDUP(MONTH(AS$3)/3,0)+1,0)</f>
        <v>5</v>
      </c>
      <c r="AT20" s="170">
        <f>VLOOKUP(AT$2,Main!$J$26:$N$29,ROUNDUP(MONTH(AT$3)/3,0)+1,0)</f>
        <v>7</v>
      </c>
      <c r="AU20" s="170">
        <f>VLOOKUP(AU$2,Main!$J$26:$N$29,ROUNDUP(MONTH(AU$3)/3,0)+1,0)</f>
        <v>7</v>
      </c>
      <c r="AV20" s="170">
        <f>VLOOKUP(AV$2,Main!$J$26:$N$29,ROUNDUP(MONTH(AV$3)/3,0)+1,0)</f>
        <v>7</v>
      </c>
      <c r="AW20" s="170">
        <f>VLOOKUP(AW$2,Main!$J$26:$N$29,ROUNDUP(MONTH(AW$3)/3,0)+1,0)</f>
        <v>9</v>
      </c>
      <c r="AX20" s="170">
        <f>VLOOKUP(AX$2,Main!$J$26:$N$29,ROUNDUP(MONTH(AX$3)/3,0)+1,0)</f>
        <v>9</v>
      </c>
      <c r="AY20" s="170">
        <f>VLOOKUP(AY$2,Main!$J$26:$N$29,ROUNDUP(MONTH(AY$3)/3,0)+1,0)</f>
        <v>9</v>
      </c>
      <c r="AZ20" s="170">
        <f>VLOOKUP(AZ$2,Main!$J$26:$N$29,ROUNDUP(MONTH(AZ$3)/3,0)+1,0)</f>
        <v>12</v>
      </c>
      <c r="BA20" s="170">
        <f>VLOOKUP(BA$2,Main!$J$26:$N$29,ROUNDUP(MONTH(BA$3)/3,0)+1,0)</f>
        <v>12</v>
      </c>
      <c r="BB20" s="170">
        <f>VLOOKUP(BB$2,Main!$J$26:$N$29,ROUNDUP(MONTH(BB$3)/3,0)+1,0)</f>
        <v>12</v>
      </c>
    </row>
    <row r="21" spans="1:54" s="170" customFormat="1" x14ac:dyDescent="0.15">
      <c r="A21" s="187" t="s">
        <v>156</v>
      </c>
      <c r="B21" s="243"/>
      <c r="C21" s="230"/>
    </row>
    <row r="22" spans="1:54" s="170" customFormat="1" x14ac:dyDescent="0.15">
      <c r="A22" s="186" t="s">
        <v>158</v>
      </c>
      <c r="B22" s="243"/>
      <c r="C22" s="171">
        <f>SUMIFS($G22:$BB22,$G$3:$BB$3,DATE(C$3,12,31))</f>
        <v>0</v>
      </c>
      <c r="D22" s="171">
        <f t="shared" si="11"/>
        <v>0</v>
      </c>
      <c r="E22" s="171">
        <f t="shared" si="11"/>
        <v>500</v>
      </c>
      <c r="F22" s="171">
        <f t="shared" si="11"/>
        <v>1500</v>
      </c>
      <c r="G22" s="170">
        <f>Sales!G19*Main!$K$23*(1/3)</f>
        <v>0</v>
      </c>
      <c r="H22" s="170">
        <f>+Sales!G19*Main!$K$23*(2/3)+Sales!H19*Main!$K$23*(1/3)</f>
        <v>0</v>
      </c>
      <c r="I22" s="170">
        <f>+G19*Main!$K$23+Sales!H19*Main!$K$23*(2/3)+Sales!I19*Main!$K$23*(1/3)</f>
        <v>0</v>
      </c>
      <c r="J22" s="170">
        <f>+H19*Main!$K$23+Sales!I19*Main!$K$23*(2/3)+Sales!J19*Main!$K$23*(1/3)</f>
        <v>0</v>
      </c>
      <c r="K22" s="170">
        <f>+I19*Main!$K$23+Sales!J19*Main!$K$23*(2/3)+Sales!K19*Main!$K$23*(1/3)</f>
        <v>0</v>
      </c>
      <c r="L22" s="170">
        <f>+J19*Main!$K$23+Sales!K19*Main!$K$23*(2/3)+Sales!L19*Main!$K$23*(1/3)</f>
        <v>0</v>
      </c>
      <c r="M22" s="170">
        <f>+K19*Main!$K$23+Sales!L19*Main!$K$23*(2/3)+Sales!M19*Main!$K$23*(1/3)</f>
        <v>166.66666666666666</v>
      </c>
      <c r="N22" s="170">
        <f>+L19*Main!$K$23+Sales!M19*Main!$K$23*(2/3)+Sales!N19*Main!$K$23*(1/3)</f>
        <v>333.33333333333331</v>
      </c>
      <c r="O22" s="170">
        <f>+M19*Main!$K$23+Sales!N19*Main!$K$23*(2/3)+Sales!O19*Main!$K$23*(1/3)</f>
        <v>500</v>
      </c>
      <c r="P22" s="170">
        <f>+N19*Main!$K$23+Sales!O19*Main!$K$23*(2/3)+Sales!P19*Main!$K$23*(1/3)</f>
        <v>0</v>
      </c>
      <c r="Q22" s="170">
        <f>+O19*Main!$K$23+Sales!P19*Main!$K$23*(2/3)+Sales!Q19*Main!$K$23*(1/3)</f>
        <v>0</v>
      </c>
      <c r="R22" s="170">
        <f>+P19*Main!$K$23+Sales!Q19*Main!$K$23*(2/3)+Sales!R19*Main!$K$23*(1/3)</f>
        <v>0</v>
      </c>
      <c r="S22" s="170">
        <f>+Q19*Main!$K$23+Sales!R19*Main!$K$23*(2/3)+Sales!S19*Main!$K$23*(1/3)</f>
        <v>166.66666666666666</v>
      </c>
      <c r="T22" s="170">
        <f>+R19*Main!$K$23+Sales!S19*Main!$K$23*(2/3)+Sales!T19*Main!$K$23*(1/3)</f>
        <v>333.33333333333331</v>
      </c>
      <c r="U22" s="170">
        <f>+S19*Main!$K$23+Sales!T19*Main!$K$23*(2/3)+Sales!U19*Main!$K$23*(1/3)</f>
        <v>500</v>
      </c>
      <c r="V22" s="170">
        <f>+T19*Main!$K$23+Sales!U19*Main!$K$23*(2/3)+Sales!V19*Main!$K$23*(1/3)</f>
        <v>0</v>
      </c>
      <c r="W22" s="170">
        <f>+U19*Main!$K$23+Sales!V19*Main!$K$23*(2/3)+Sales!W19*Main!$K$23*(1/3)</f>
        <v>0</v>
      </c>
      <c r="X22" s="170">
        <f>+V19*Main!$K$23+Sales!W19*Main!$K$23*(2/3)+Sales!X19*Main!$K$23*(1/3)</f>
        <v>0</v>
      </c>
      <c r="Y22" s="170">
        <f>+W19*Main!$K$23+Sales!X19*Main!$K$23*(2/3)+Sales!Y19*Main!$K$23*(1/3)</f>
        <v>166.66666666666666</v>
      </c>
      <c r="Z22" s="170">
        <f>+X19*Main!$K$23+Sales!Y19*Main!$K$23*(2/3)+Sales!Z19*Main!$K$23*(1/3)</f>
        <v>333.33333333333331</v>
      </c>
      <c r="AA22" s="170">
        <f>+Y19*Main!$K$23+Sales!Z19*Main!$K$23*(2/3)+Sales!AA19*Main!$K$23*(1/3)</f>
        <v>500</v>
      </c>
      <c r="AB22" s="170">
        <f>+Z19*Main!$K$23+Sales!AA19*Main!$K$23*(2/3)+Sales!AB19*Main!$K$23*(1/3)</f>
        <v>0</v>
      </c>
      <c r="AC22" s="170">
        <f>+AA19*Main!$K$23+Sales!AB19*Main!$K$23*(2/3)+Sales!AC19*Main!$K$23*(1/3)</f>
        <v>0</v>
      </c>
      <c r="AD22" s="170">
        <f>+AB19*Main!$K$23+Sales!AC19*Main!$K$23*(2/3)+Sales!AD19*Main!$K$23*(1/3)</f>
        <v>0</v>
      </c>
      <c r="AE22" s="170">
        <f>+AC19*Main!$K$23+Sales!AD19*Main!$K$23*(2/3)+Sales!AE19*Main!$K$23*(1/3)</f>
        <v>0</v>
      </c>
      <c r="AF22" s="170">
        <f>+AD19*Main!$K$23+Sales!AE19*Main!$K$23*(2/3)+Sales!AF19*Main!$K$23*(1/3)</f>
        <v>0</v>
      </c>
      <c r="AG22" s="170">
        <f>+AE19*Main!$K$23+Sales!AF19*Main!$K$23*(2/3)+Sales!AG19*Main!$K$23*(1/3)</f>
        <v>0</v>
      </c>
      <c r="AH22" s="170">
        <f>+AF19*Main!$K$23+Sales!AG19*Main!$K$23*(2/3)+Sales!AH19*Main!$K$23*(1/3)</f>
        <v>0</v>
      </c>
      <c r="AI22" s="170">
        <f>+AG19*Main!$K$23+Sales!AH19*Main!$K$23*(2/3)+Sales!AI19*Main!$K$23*(1/3)</f>
        <v>0</v>
      </c>
      <c r="AJ22" s="170">
        <f>+AH19*Main!$K$23+Sales!AI19*Main!$K$23*(2/3)+Sales!AJ19*Main!$K$23*(1/3)</f>
        <v>0</v>
      </c>
      <c r="AK22" s="170">
        <f>+AI19*Main!$K$23+Sales!AJ19*Main!$K$23*(2/3)+Sales!AK19*Main!$K$23*(1/3)</f>
        <v>0</v>
      </c>
      <c r="AL22" s="170">
        <f>+AJ19*Main!$K$23+Sales!AK19*Main!$K$23*(2/3)+Sales!AL19*Main!$K$23*(1/3)</f>
        <v>0</v>
      </c>
      <c r="AM22" s="170">
        <f>+AK19*Main!$K$23+Sales!AL19*Main!$K$23*(2/3)+Sales!AM19*Main!$K$23*(1/3)</f>
        <v>0</v>
      </c>
      <c r="AN22" s="170">
        <f>+AL19*Main!$K$23+Sales!AM19*Main!$K$23*(2/3)+Sales!AN19*Main!$K$23*(1/3)</f>
        <v>166.66666666666666</v>
      </c>
      <c r="AO22" s="170">
        <f>+AM19*Main!$K$23+Sales!AN19*Main!$K$23*(2/3)+Sales!AO19*Main!$K$23*(1/3)</f>
        <v>333.33333333333331</v>
      </c>
      <c r="AP22" s="170">
        <f>+AN19*Main!$K$23+Sales!AO19*Main!$K$23*(2/3)+Sales!AP19*Main!$K$23*(1/3)</f>
        <v>500</v>
      </c>
      <c r="AQ22" s="170">
        <f>+AO19*Main!$K$23+Sales!AP19*Main!$K$23*(2/3)+Sales!AQ19*Main!$K$23*(1/3)</f>
        <v>166.66666666666666</v>
      </c>
      <c r="AR22" s="170">
        <f>+AP19*Main!$K$23+Sales!AQ19*Main!$K$23*(2/3)+Sales!AR19*Main!$K$23*(1/3)</f>
        <v>333.33333333333331</v>
      </c>
      <c r="AS22" s="170">
        <f>+AQ19*Main!$K$23+Sales!AR19*Main!$K$23*(2/3)+Sales!AS19*Main!$K$23*(1/3)</f>
        <v>500</v>
      </c>
      <c r="AT22" s="170">
        <f>+AR19*Main!$K$23+Sales!AS19*Main!$K$23*(2/3)+Sales!AT19*Main!$K$23*(1/3)</f>
        <v>333.33333333333331</v>
      </c>
      <c r="AU22" s="170">
        <f>+AS19*Main!$K$23+Sales!AT19*Main!$K$23*(2/3)+Sales!AU19*Main!$K$23*(1/3)</f>
        <v>666.66666666666663</v>
      </c>
      <c r="AV22" s="170">
        <f>+AT19*Main!$K$23+Sales!AU19*Main!$K$23*(2/3)+Sales!AV19*Main!$K$23*(1/3)</f>
        <v>1000</v>
      </c>
      <c r="AW22" s="170">
        <f>+AU19*Main!$K$23+Sales!AV19*Main!$K$23*(2/3)+Sales!AW19*Main!$K$23*(1/3)</f>
        <v>333.33333333333331</v>
      </c>
      <c r="AX22" s="170">
        <f>+AV19*Main!$K$23+Sales!AW19*Main!$K$23*(2/3)+Sales!AX19*Main!$K$23*(1/3)</f>
        <v>666.66666666666663</v>
      </c>
      <c r="AY22" s="170">
        <f>+AW19*Main!$K$23+Sales!AX19*Main!$K$23*(2/3)+Sales!AY19*Main!$K$23*(1/3)</f>
        <v>1000</v>
      </c>
      <c r="AZ22" s="170">
        <f>+AX19*Main!$K$23+Sales!AY19*Main!$K$23*(2/3)+Sales!AZ19*Main!$K$23*(1/3)</f>
        <v>500</v>
      </c>
      <c r="BA22" s="170">
        <f>+AY19*Main!$K$23+Sales!AZ19*Main!$K$23*(2/3)+Sales!BA19*Main!$K$23*(1/3)</f>
        <v>1000</v>
      </c>
      <c r="BB22" s="170">
        <f>+AZ19*Main!$K$23+Sales!BA19*Main!$K$23*(2/3)+Sales!BB19*Main!$K$23*(1/3)</f>
        <v>1500</v>
      </c>
    </row>
    <row r="23" spans="1:54" s="170" customFormat="1" x14ac:dyDescent="0.15">
      <c r="A23" s="186" t="s">
        <v>159</v>
      </c>
      <c r="B23" s="243"/>
      <c r="C23" s="171">
        <f>SUMIFS($G23:$BB23,$G$3:$BB$3,DATE(C$3,12,31))</f>
        <v>515.42666044322232</v>
      </c>
      <c r="D23" s="171">
        <f t="shared" si="11"/>
        <v>1698.5602703037059</v>
      </c>
      <c r="E23" s="171">
        <f t="shared" si="11"/>
        <v>2038.2723243644466</v>
      </c>
      <c r="F23" s="171">
        <f t="shared" si="11"/>
        <v>5711.2818618077281</v>
      </c>
      <c r="G23" s="170">
        <v>0</v>
      </c>
      <c r="H23" s="170">
        <f>+G23*(1+Main!$K$24)^(1/12)+IF(MOD(MONTH(H$3)-1,3)=0,G22,0)</f>
        <v>0</v>
      </c>
      <c r="I23" s="170">
        <f>+H23*(1+Main!$K$24)^(1/12)+IF(MOD(MONTH(I$3)-1,3)=0,H22,0)</f>
        <v>0</v>
      </c>
      <c r="J23" s="170">
        <f>+I23*(1+Main!$K$24)^(1/12)+IF(MOD(MONTH(J$3)-1,3)=0,I22,0)</f>
        <v>0</v>
      </c>
      <c r="K23" s="170">
        <f>+J23*(1+Main!$K$24)^(1/12)+IF(MOD(MONTH(K$3)-1,3)=0,J22,0)</f>
        <v>0</v>
      </c>
      <c r="L23" s="170">
        <f>+K23*(1+Main!$K$24)^(1/12)+IF(MOD(MONTH(L$3)-1,3)=0,K22,0)</f>
        <v>0</v>
      </c>
      <c r="M23" s="170">
        <f>+L23*(1+Main!$K$24)^(1/12)+IF(MOD(MONTH(M$3)-1,3)=0,L22,0)</f>
        <v>0</v>
      </c>
      <c r="N23" s="170">
        <f>+M23*(1+Main!$K$24)^(1/12)+IF(MOD(MONTH(N$3)-1,3)=0,M22,0)</f>
        <v>0</v>
      </c>
      <c r="O23" s="170">
        <f>+N23*(1+Main!$K$24)^(1/12)+IF(MOD(MONTH(O$3)-1,3)=0,N22,0)</f>
        <v>0</v>
      </c>
      <c r="P23" s="170">
        <f>+O23*(1+Main!$K$24)^(1/12)+IF(MOD(MONTH(P$3)-1,3)=0,O22,0)</f>
        <v>500</v>
      </c>
      <c r="Q23" s="170">
        <f>+P23*(1+Main!$K$24)^(1/12)+IF(MOD(MONTH(Q$3)-1,3)=0,P22,0)</f>
        <v>507.65473524986561</v>
      </c>
      <c r="R23" s="170">
        <f>+Q23*(1+Main!$K$24)^(1/12)+IF(MOD(MONTH(R$3)-1,3)=0,Q22,0)</f>
        <v>515.42666044322232</v>
      </c>
      <c r="S23" s="170">
        <f>+R23*(1+Main!$K$24)^(1/12)+IF(MOD(MONTH(S$3)-1,3)=0,R22,0)</f>
        <v>523.31756969605283</v>
      </c>
      <c r="T23" s="170">
        <f>+S23*(1+Main!$K$24)^(1/12)+IF(MOD(MONTH(T$3)-1,3)=0,S22,0)</f>
        <v>531.32928459130562</v>
      </c>
      <c r="U23" s="170">
        <f>+T23*(1+Main!$K$24)^(1/12)+IF(MOD(MONTH(U$3)-1,3)=0,T22,0)</f>
        <v>539.46365459939955</v>
      </c>
      <c r="V23" s="170">
        <f>+U23*(1+Main!$K$24)^(1/12)+IF(MOD(MONTH(V$3)-1,3)=0,U22,0)</f>
        <v>1047.7225575051662</v>
      </c>
      <c r="W23" s="170">
        <f>+V23*(1+Main!$K$24)^(1/12)+IF(MOD(MONTH(W$3)-1,3)=0,V22,0)</f>
        <v>1063.7626350911944</v>
      </c>
      <c r="X23" s="170">
        <f>+W23*(1+Main!$K$24)^(1/12)+IF(MOD(MONTH(X$3)-1,3)=0,W22,0)</f>
        <v>1080.0482777718394</v>
      </c>
      <c r="Y23" s="170">
        <f>+X23*(1+Main!$K$24)^(1/12)+IF(MOD(MONTH(Y$3)-1,3)=0,X22,0)</f>
        <v>1096.5832450186729</v>
      </c>
      <c r="Z23" s="170">
        <f>+Y23*(1+Main!$K$24)^(1/12)+IF(MOD(MONTH(Z$3)-1,3)=0,Y22,0)</f>
        <v>1113.3713538587858</v>
      </c>
      <c r="AA23" s="170">
        <f>+Z23*(1+Main!$K$24)^(1/12)+IF(MOD(MONTH(AA$3)-1,3)=0,Z22,0)</f>
        <v>1130.4164797559326</v>
      </c>
      <c r="AB23" s="170">
        <f>+AA23*(1+Main!$K$24)^(1/12)+IF(MOD(MONTH(AB$3)-1,3)=0,AA22,0)</f>
        <v>1647.7225575051662</v>
      </c>
      <c r="AC23" s="170">
        <f>+AB23*(1+Main!$K$24)^(1/12)+IF(MOD(MONTH(AC$3)-1,3)=0,AB22,0)</f>
        <v>1672.948317391033</v>
      </c>
      <c r="AD23" s="170">
        <f>+AC23*(1+Main!$K$24)^(1/12)+IF(MOD(MONTH(AD$3)-1,3)=0,AC22,0)</f>
        <v>1698.5602703037059</v>
      </c>
      <c r="AE23" s="170">
        <f>+AD23*(1+Main!$K$24)^(1/12)+IF(MOD(MONTH(AE$3)-1,3)=0,AD22,0)</f>
        <v>1724.5643286539359</v>
      </c>
      <c r="AF23" s="170">
        <f>+AE23*(1+Main!$K$24)^(1/12)+IF(MOD(MONTH(AF$3)-1,3)=0,AE22,0)</f>
        <v>1750.9664953683521</v>
      </c>
      <c r="AG23" s="170">
        <f>+AF23*(1+Main!$K$24)^(1/12)+IF(MOD(MONTH(AG$3)-1,3)=0,AF22,0)</f>
        <v>1777.7728652752116</v>
      </c>
      <c r="AH23" s="170">
        <f>+AG23*(1+Main!$K$24)^(1/12)+IF(MOD(MONTH(AH$3)-1,3)=0,AG22,0)</f>
        <v>1804.989626511365</v>
      </c>
      <c r="AI23" s="170">
        <f>+AH23*(1+Main!$K$24)^(1/12)+IF(MOD(MONTH(AI$3)-1,3)=0,AH22,0)</f>
        <v>1832.6230619507617</v>
      </c>
      <c r="AJ23" s="170">
        <f>+AI23*(1+Main!$K$24)^(1/12)+IF(MOD(MONTH(AJ$3)-1,3)=0,AI22,0)</f>
        <v>1860.679550654824</v>
      </c>
      <c r="AK23" s="170">
        <f>+AJ23*(1+Main!$K$24)^(1/12)+IF(MOD(MONTH(AK$3)-1,3)=0,AJ22,0)</f>
        <v>1889.1655693450271</v>
      </c>
      <c r="AL23" s="170">
        <f>+AK23*(1+Main!$K$24)^(1/12)+IF(MOD(MONTH(AL$3)-1,3)=0,AK22,0)</f>
        <v>1918.0876938980227</v>
      </c>
      <c r="AM23" s="170">
        <f>+AL23*(1+Main!$K$24)^(1/12)+IF(MOD(MONTH(AM$3)-1,3)=0,AL22,0)</f>
        <v>1947.4526008636519</v>
      </c>
      <c r="AN23" s="170">
        <f>+AM23*(1+Main!$K$24)^(1/12)+IF(MOD(MONTH(AN$3)-1,3)=0,AM22,0)</f>
        <v>1977.2670690061989</v>
      </c>
      <c r="AO23" s="170">
        <f>+AN23*(1+Main!$K$24)^(1/12)+IF(MOD(MONTH(AO$3)-1,3)=0,AN22,0)</f>
        <v>2007.5379808692392</v>
      </c>
      <c r="AP23" s="170">
        <f>+AO23*(1+Main!$K$24)^(1/12)+IF(MOD(MONTH(AP$3)-1,3)=0,AO22,0)</f>
        <v>2038.2723243644466</v>
      </c>
      <c r="AQ23" s="170">
        <f>+AP23*(1+Main!$K$24)^(1/12)+IF(MOD(MONTH(AQ$3)-1,3)=0,AP22,0)</f>
        <v>2569.4771943847227</v>
      </c>
      <c r="AR23" s="170">
        <f>+AQ23*(1+Main!$K$24)^(1/12)+IF(MOD(MONTH(AR$3)-1,3)=0,AQ22,0)</f>
        <v>2608.8145296918879</v>
      </c>
      <c r="AS23" s="170">
        <f>+AR23*(1+Main!$K$24)^(1/12)+IF(MOD(MONTH(AS$3)-1,3)=0,AR22,0)</f>
        <v>2648.754098773476</v>
      </c>
      <c r="AT23" s="170">
        <f>+AS23*(1+Main!$K$24)^(1/12)+IF(MOD(MONTH(AT$3)-1,3)=0,AS22,0)</f>
        <v>3189.3051215096907</v>
      </c>
      <c r="AU23" s="170">
        <f>+AT23*(1+Main!$K$24)^(1/12)+IF(MOD(MONTH(AU$3)-1,3)=0,AT22,0)</f>
        <v>3238.1316941820851</v>
      </c>
      <c r="AV23" s="170">
        <f>+AU23*(1+Main!$K$24)^(1/12)+IF(MOD(MONTH(AV$3)-1,3)=0,AU22,0)</f>
        <v>3287.7057758284104</v>
      </c>
      <c r="AW23" s="170">
        <f>+AV23*(1+Main!$K$24)^(1/12)+IF(MOD(MONTH(AW$3)-1,3)=0,AV22,0)</f>
        <v>4338.0388104152516</v>
      </c>
      <c r="AX23" s="170">
        <f>+AW23*(1+Main!$K$24)^(1/12)+IF(MOD(MONTH(AX$3)-1,3)=0,AW22,0)</f>
        <v>4404.4518876099928</v>
      </c>
      <c r="AY23" s="170">
        <f>+AX23*(1+Main!$K$24)^(1/12)+IF(MOD(MONTH(AY$3)-1,3)=0,AX22,0)</f>
        <v>4471.881713850843</v>
      </c>
      <c r="AZ23" s="170">
        <f>+AY23*(1+Main!$K$24)^(1/12)+IF(MOD(MONTH(AZ$3)-1,3)=0,AY22,0)</f>
        <v>5540.3438550273295</v>
      </c>
      <c r="BA23" s="170">
        <f>+AZ23*(1+Main!$K$24)^(1/12)+IF(MOD(MONTH(BA$3)-1,3)=0,AZ22,0)</f>
        <v>5625.163585834237</v>
      </c>
      <c r="BB23" s="170">
        <f>+BA23*(1+Main!$K$24)^(1/12)+IF(MOD(MONTH(BB$3)-1,3)=0,BA22,0)</f>
        <v>5711.2818618077281</v>
      </c>
    </row>
    <row r="24" spans="1:54" s="170" customFormat="1" x14ac:dyDescent="0.15">
      <c r="A24" s="170" t="s">
        <v>161</v>
      </c>
      <c r="B24" s="243"/>
      <c r="C24" s="171">
        <f t="shared" ref="C24:F25" si="12">SUMIFS($G24:$BB24,$G$2:$BB$2,C$3)</f>
        <v>2523.0813956930879</v>
      </c>
      <c r="D24" s="171">
        <f t="shared" si="12"/>
        <v>15145.246203088254</v>
      </c>
      <c r="E24" s="171">
        <f t="shared" si="12"/>
        <v>23529.379166761039</v>
      </c>
      <c r="F24" s="171">
        <f t="shared" si="12"/>
        <v>55633.350128915656</v>
      </c>
      <c r="G24" s="170">
        <f>+G25*INDEX(Main!$K$22:$N$22,G$2-YEAR(Main!$H$2)+1)</f>
        <v>0</v>
      </c>
      <c r="H24" s="170">
        <f>+H25*INDEX(Main!$K$22:$N$22,H$2-YEAR(Main!$H$2)+1)</f>
        <v>0</v>
      </c>
      <c r="I24" s="170">
        <f>+I25*INDEX(Main!$K$22:$N$22,I$2-YEAR(Main!$H$2)+1)</f>
        <v>0</v>
      </c>
      <c r="J24" s="170">
        <f>+J25*INDEX(Main!$K$22:$N$22,J$2-YEAR(Main!$H$2)+1)</f>
        <v>0</v>
      </c>
      <c r="K24" s="170">
        <f>+K25*INDEX(Main!$K$22:$N$22,K$2-YEAR(Main!$H$2)+1)</f>
        <v>0</v>
      </c>
      <c r="L24" s="170">
        <f>+L25*INDEX(Main!$K$22:$N$22,L$2-YEAR(Main!$H$2)+1)</f>
        <v>0</v>
      </c>
      <c r="M24" s="170">
        <f>+M25*INDEX(Main!$K$22:$N$22,M$2-YEAR(Main!$H$2)+1)</f>
        <v>166.66666666666666</v>
      </c>
      <c r="N24" s="170">
        <f>+N25*INDEX(Main!$K$22:$N$22,N$2-YEAR(Main!$H$2)+1)</f>
        <v>333.33333333333331</v>
      </c>
      <c r="O24" s="170">
        <f>+O25*INDEX(Main!$K$22:$N$22,O$2-YEAR(Main!$H$2)+1)</f>
        <v>500</v>
      </c>
      <c r="P24" s="170">
        <f>+P25*INDEX(Main!$K$22:$N$22,P$2-YEAR(Main!$H$2)+1)</f>
        <v>500</v>
      </c>
      <c r="Q24" s="170">
        <f>+Q25*INDEX(Main!$K$22:$N$22,Q$2-YEAR(Main!$H$2)+1)</f>
        <v>507.65473524986561</v>
      </c>
      <c r="R24" s="170">
        <f>+R25*INDEX(Main!$K$22:$N$22,R$2-YEAR(Main!$H$2)+1)</f>
        <v>515.42666044322232</v>
      </c>
      <c r="S24" s="170">
        <f>+S25*INDEX(Main!$K$22:$N$22,S$2-YEAR(Main!$H$2)+1)</f>
        <v>689.98423636271946</v>
      </c>
      <c r="T24" s="170">
        <f>+T25*INDEX(Main!$K$22:$N$22,T$2-YEAR(Main!$H$2)+1)</f>
        <v>864.66261792463888</v>
      </c>
      <c r="U24" s="170">
        <f>+U25*INDEX(Main!$K$22:$N$22,U$2-YEAR(Main!$H$2)+1)</f>
        <v>1039.4636545993994</v>
      </c>
      <c r="V24" s="170">
        <f>+V25*INDEX(Main!$K$22:$N$22,V$2-YEAR(Main!$H$2)+1)</f>
        <v>1047.7225575051662</v>
      </c>
      <c r="W24" s="170">
        <f>+W25*INDEX(Main!$K$22:$N$22,W$2-YEAR(Main!$H$2)+1)</f>
        <v>1063.7626350911944</v>
      </c>
      <c r="X24" s="170">
        <f>+X25*INDEX(Main!$K$22:$N$22,X$2-YEAR(Main!$H$2)+1)</f>
        <v>1080.0482777718394</v>
      </c>
      <c r="Y24" s="170">
        <f>+Y25*INDEX(Main!$K$22:$N$22,Y$2-YEAR(Main!$H$2)+1)</f>
        <v>1263.2499116853396</v>
      </c>
      <c r="Z24" s="170">
        <f>+Z25*INDEX(Main!$K$22:$N$22,Z$2-YEAR(Main!$H$2)+1)</f>
        <v>1446.7046871921191</v>
      </c>
      <c r="AA24" s="170">
        <f>+AA25*INDEX(Main!$K$22:$N$22,AA$2-YEAR(Main!$H$2)+1)</f>
        <v>1630.4164797559326</v>
      </c>
      <c r="AB24" s="170">
        <f>+AB25*INDEX(Main!$K$22:$N$22,AB$2-YEAR(Main!$H$2)+1)</f>
        <v>1647.7225575051662</v>
      </c>
      <c r="AC24" s="170">
        <f>+AC25*INDEX(Main!$K$22:$N$22,AC$2-YEAR(Main!$H$2)+1)</f>
        <v>1672.948317391033</v>
      </c>
      <c r="AD24" s="170">
        <f>+AD25*INDEX(Main!$K$22:$N$22,AD$2-YEAR(Main!$H$2)+1)</f>
        <v>1698.5602703037059</v>
      </c>
      <c r="AE24" s="170">
        <f>+AE25*INDEX(Main!$K$22:$N$22,AE$2-YEAR(Main!$H$2)+1)</f>
        <v>1724.5643286539359</v>
      </c>
      <c r="AF24" s="170">
        <f>+AF25*INDEX(Main!$K$22:$N$22,AF$2-YEAR(Main!$H$2)+1)</f>
        <v>1750.9664953683521</v>
      </c>
      <c r="AG24" s="170">
        <f>+AG25*INDEX(Main!$K$22:$N$22,AG$2-YEAR(Main!$H$2)+1)</f>
        <v>1777.7728652752116</v>
      </c>
      <c r="AH24" s="170">
        <f>+AH25*INDEX(Main!$K$22:$N$22,AH$2-YEAR(Main!$H$2)+1)</f>
        <v>1804.989626511365</v>
      </c>
      <c r="AI24" s="170">
        <f>+AI25*INDEX(Main!$K$22:$N$22,AI$2-YEAR(Main!$H$2)+1)</f>
        <v>1832.6230619507617</v>
      </c>
      <c r="AJ24" s="170">
        <f>+AJ25*INDEX(Main!$K$22:$N$22,AJ$2-YEAR(Main!$H$2)+1)</f>
        <v>1860.679550654824</v>
      </c>
      <c r="AK24" s="170">
        <f>+AK25*INDEX(Main!$K$22:$N$22,AK$2-YEAR(Main!$H$2)+1)</f>
        <v>1889.1655693450271</v>
      </c>
      <c r="AL24" s="170">
        <f>+AL25*INDEX(Main!$K$22:$N$22,AL$2-YEAR(Main!$H$2)+1)</f>
        <v>1918.0876938980227</v>
      </c>
      <c r="AM24" s="170">
        <f>+AM25*INDEX(Main!$K$22:$N$22,AM$2-YEAR(Main!$H$2)+1)</f>
        <v>1947.4526008636519</v>
      </c>
      <c r="AN24" s="170">
        <f>+AN25*INDEX(Main!$K$22:$N$22,AN$2-YEAR(Main!$H$2)+1)</f>
        <v>2143.9337356728656</v>
      </c>
      <c r="AO24" s="170">
        <f>+AO25*INDEX(Main!$K$22:$N$22,AO$2-YEAR(Main!$H$2)+1)</f>
        <v>2340.8713142025726</v>
      </c>
      <c r="AP24" s="170">
        <f>+AP25*INDEX(Main!$K$22:$N$22,AP$2-YEAR(Main!$H$2)+1)</f>
        <v>2538.2723243644468</v>
      </c>
      <c r="AQ24" s="170">
        <f>+AQ25*INDEX(Main!$K$22:$N$22,AQ$2-YEAR(Main!$H$2)+1)</f>
        <v>2736.1438610513892</v>
      </c>
      <c r="AR24" s="170">
        <f>+AR25*INDEX(Main!$K$22:$N$22,AR$2-YEAR(Main!$H$2)+1)</f>
        <v>2942.1478630252213</v>
      </c>
      <c r="AS24" s="170">
        <f>+AS25*INDEX(Main!$K$22:$N$22,AS$2-YEAR(Main!$H$2)+1)</f>
        <v>3148.754098773476</v>
      </c>
      <c r="AT24" s="170">
        <f>+AT25*INDEX(Main!$K$22:$N$22,AT$2-YEAR(Main!$H$2)+1)</f>
        <v>3522.6384548430242</v>
      </c>
      <c r="AU24" s="170">
        <f>+AU25*INDEX(Main!$K$22:$N$22,AU$2-YEAR(Main!$H$2)+1)</f>
        <v>3904.7983608487516</v>
      </c>
      <c r="AV24" s="170">
        <f>+AV25*INDEX(Main!$K$22:$N$22,AV$2-YEAR(Main!$H$2)+1)</f>
        <v>4287.70577582841</v>
      </c>
      <c r="AW24" s="170">
        <f>+AW25*INDEX(Main!$K$22:$N$22,AW$2-YEAR(Main!$H$2)+1)</f>
        <v>4671.3721437485847</v>
      </c>
      <c r="AX24" s="170">
        <f>+AX25*INDEX(Main!$K$22:$N$22,AX$2-YEAR(Main!$H$2)+1)</f>
        <v>5071.1185542766598</v>
      </c>
      <c r="AY24" s="170">
        <f>+AY25*INDEX(Main!$K$22:$N$22,AY$2-YEAR(Main!$H$2)+1)</f>
        <v>5471.881713850843</v>
      </c>
      <c r="AZ24" s="170">
        <f>+AZ25*INDEX(Main!$K$22:$N$22,AZ$2-YEAR(Main!$H$2)+1)</f>
        <v>6040.3438550273295</v>
      </c>
      <c r="BA24" s="170">
        <f>+BA25*INDEX(Main!$K$22:$N$22,BA$2-YEAR(Main!$H$2)+1)</f>
        <v>6625.163585834237</v>
      </c>
      <c r="BB24" s="170">
        <f>+BB25*INDEX(Main!$K$22:$N$22,BB$2-YEAR(Main!$H$2)+1)</f>
        <v>7211.2818618077281</v>
      </c>
    </row>
    <row r="25" spans="1:54" s="180" customFormat="1" x14ac:dyDescent="0.15">
      <c r="A25" s="181" t="s">
        <v>163</v>
      </c>
      <c r="B25" s="244"/>
      <c r="C25" s="171">
        <f t="shared" si="12"/>
        <v>2523.0813956930879</v>
      </c>
      <c r="D25" s="171">
        <f t="shared" si="12"/>
        <v>15145.246203088254</v>
      </c>
      <c r="E25" s="171">
        <f t="shared" si="12"/>
        <v>23529.379166761039</v>
      </c>
      <c r="F25" s="171">
        <f t="shared" si="12"/>
        <v>55633.350128915656</v>
      </c>
      <c r="G25" s="180">
        <f>+G22+G23</f>
        <v>0</v>
      </c>
      <c r="H25" s="180">
        <f t="shared" ref="H25:BB25" si="13">+H22+H23</f>
        <v>0</v>
      </c>
      <c r="I25" s="180">
        <f t="shared" si="13"/>
        <v>0</v>
      </c>
      <c r="J25" s="180">
        <f t="shared" si="13"/>
        <v>0</v>
      </c>
      <c r="K25" s="180">
        <f t="shared" si="13"/>
        <v>0</v>
      </c>
      <c r="L25" s="180">
        <f t="shared" si="13"/>
        <v>0</v>
      </c>
      <c r="M25" s="180">
        <f t="shared" si="13"/>
        <v>166.66666666666666</v>
      </c>
      <c r="N25" s="180">
        <f t="shared" si="13"/>
        <v>333.33333333333331</v>
      </c>
      <c r="O25" s="180">
        <f t="shared" si="13"/>
        <v>500</v>
      </c>
      <c r="P25" s="180">
        <f t="shared" si="13"/>
        <v>500</v>
      </c>
      <c r="Q25" s="180">
        <f t="shared" si="13"/>
        <v>507.65473524986561</v>
      </c>
      <c r="R25" s="180">
        <f t="shared" si="13"/>
        <v>515.42666044322232</v>
      </c>
      <c r="S25" s="180">
        <f t="shared" si="13"/>
        <v>689.98423636271946</v>
      </c>
      <c r="T25" s="180">
        <f t="shared" si="13"/>
        <v>864.66261792463888</v>
      </c>
      <c r="U25" s="180">
        <f t="shared" si="13"/>
        <v>1039.4636545993994</v>
      </c>
      <c r="V25" s="180">
        <f t="shared" si="13"/>
        <v>1047.7225575051662</v>
      </c>
      <c r="W25" s="180">
        <f t="shared" si="13"/>
        <v>1063.7626350911944</v>
      </c>
      <c r="X25" s="180">
        <f t="shared" si="13"/>
        <v>1080.0482777718394</v>
      </c>
      <c r="Y25" s="180">
        <f t="shared" si="13"/>
        <v>1263.2499116853396</v>
      </c>
      <c r="Z25" s="180">
        <f t="shared" si="13"/>
        <v>1446.7046871921191</v>
      </c>
      <c r="AA25" s="180">
        <f t="shared" si="13"/>
        <v>1630.4164797559326</v>
      </c>
      <c r="AB25" s="180">
        <f t="shared" si="13"/>
        <v>1647.7225575051662</v>
      </c>
      <c r="AC25" s="180">
        <f t="shared" si="13"/>
        <v>1672.948317391033</v>
      </c>
      <c r="AD25" s="180">
        <f t="shared" si="13"/>
        <v>1698.5602703037059</v>
      </c>
      <c r="AE25" s="180">
        <f t="shared" si="13"/>
        <v>1724.5643286539359</v>
      </c>
      <c r="AF25" s="180">
        <f t="shared" si="13"/>
        <v>1750.9664953683521</v>
      </c>
      <c r="AG25" s="180">
        <f t="shared" si="13"/>
        <v>1777.7728652752116</v>
      </c>
      <c r="AH25" s="180">
        <f t="shared" si="13"/>
        <v>1804.989626511365</v>
      </c>
      <c r="AI25" s="180">
        <f t="shared" si="13"/>
        <v>1832.6230619507617</v>
      </c>
      <c r="AJ25" s="180">
        <f t="shared" si="13"/>
        <v>1860.679550654824</v>
      </c>
      <c r="AK25" s="180">
        <f t="shared" si="13"/>
        <v>1889.1655693450271</v>
      </c>
      <c r="AL25" s="180">
        <f t="shared" si="13"/>
        <v>1918.0876938980227</v>
      </c>
      <c r="AM25" s="180">
        <f t="shared" si="13"/>
        <v>1947.4526008636519</v>
      </c>
      <c r="AN25" s="180">
        <f t="shared" si="13"/>
        <v>2143.9337356728656</v>
      </c>
      <c r="AO25" s="180">
        <f t="shared" si="13"/>
        <v>2340.8713142025726</v>
      </c>
      <c r="AP25" s="180">
        <f t="shared" si="13"/>
        <v>2538.2723243644468</v>
      </c>
      <c r="AQ25" s="180">
        <f t="shared" si="13"/>
        <v>2736.1438610513892</v>
      </c>
      <c r="AR25" s="180">
        <f t="shared" si="13"/>
        <v>2942.1478630252213</v>
      </c>
      <c r="AS25" s="180">
        <f t="shared" si="13"/>
        <v>3148.754098773476</v>
      </c>
      <c r="AT25" s="180">
        <f t="shared" si="13"/>
        <v>3522.6384548430242</v>
      </c>
      <c r="AU25" s="180">
        <f t="shared" si="13"/>
        <v>3904.7983608487516</v>
      </c>
      <c r="AV25" s="180">
        <f t="shared" si="13"/>
        <v>4287.70577582841</v>
      </c>
      <c r="AW25" s="180">
        <f t="shared" si="13"/>
        <v>4671.3721437485847</v>
      </c>
      <c r="AX25" s="180">
        <f t="shared" si="13"/>
        <v>5071.1185542766598</v>
      </c>
      <c r="AY25" s="180">
        <f t="shared" si="13"/>
        <v>5471.881713850843</v>
      </c>
      <c r="AZ25" s="180">
        <f t="shared" si="13"/>
        <v>6040.3438550273295</v>
      </c>
      <c r="BA25" s="180">
        <f t="shared" si="13"/>
        <v>6625.163585834237</v>
      </c>
      <c r="BB25" s="180">
        <f t="shared" si="13"/>
        <v>7211.2818618077281</v>
      </c>
    </row>
    <row r="26" spans="1:54" s="203" customFormat="1" x14ac:dyDescent="0.15">
      <c r="A26" s="200" t="s">
        <v>162</v>
      </c>
      <c r="B26" s="245"/>
      <c r="C26" s="226">
        <f t="shared" ref="C26:F26" si="14">IFERROR(C24/C25,0)</f>
        <v>1</v>
      </c>
      <c r="D26" s="203">
        <f t="shared" si="14"/>
        <v>1</v>
      </c>
      <c r="E26" s="203">
        <f t="shared" si="14"/>
        <v>1</v>
      </c>
      <c r="F26" s="203">
        <f t="shared" si="14"/>
        <v>1</v>
      </c>
      <c r="G26" s="203">
        <f t="shared" ref="G26:BB26" si="15">IFERROR(G24/G25,0)</f>
        <v>0</v>
      </c>
      <c r="H26" s="203">
        <f t="shared" si="15"/>
        <v>0</v>
      </c>
      <c r="I26" s="203">
        <f t="shared" si="15"/>
        <v>0</v>
      </c>
      <c r="J26" s="203">
        <f t="shared" si="15"/>
        <v>0</v>
      </c>
      <c r="K26" s="203">
        <f t="shared" si="15"/>
        <v>0</v>
      </c>
      <c r="L26" s="203">
        <f t="shared" si="15"/>
        <v>0</v>
      </c>
      <c r="M26" s="203">
        <f t="shared" si="15"/>
        <v>1</v>
      </c>
      <c r="N26" s="203">
        <f t="shared" si="15"/>
        <v>1</v>
      </c>
      <c r="O26" s="203">
        <f t="shared" si="15"/>
        <v>1</v>
      </c>
      <c r="P26" s="203">
        <f t="shared" si="15"/>
        <v>1</v>
      </c>
      <c r="Q26" s="203">
        <f t="shared" si="15"/>
        <v>1</v>
      </c>
      <c r="R26" s="203">
        <f t="shared" si="15"/>
        <v>1</v>
      </c>
      <c r="S26" s="203">
        <f t="shared" si="15"/>
        <v>1</v>
      </c>
      <c r="T26" s="203">
        <f t="shared" si="15"/>
        <v>1</v>
      </c>
      <c r="U26" s="203">
        <f t="shared" si="15"/>
        <v>1</v>
      </c>
      <c r="V26" s="203">
        <f t="shared" si="15"/>
        <v>1</v>
      </c>
      <c r="W26" s="203">
        <f t="shared" si="15"/>
        <v>1</v>
      </c>
      <c r="X26" s="203">
        <f t="shared" si="15"/>
        <v>1</v>
      </c>
      <c r="Y26" s="203">
        <f t="shared" si="15"/>
        <v>1</v>
      </c>
      <c r="Z26" s="203">
        <f t="shared" si="15"/>
        <v>1</v>
      </c>
      <c r="AA26" s="203">
        <f t="shared" si="15"/>
        <v>1</v>
      </c>
      <c r="AB26" s="203">
        <f t="shared" si="15"/>
        <v>1</v>
      </c>
      <c r="AC26" s="203">
        <f t="shared" si="15"/>
        <v>1</v>
      </c>
      <c r="AD26" s="203">
        <f t="shared" si="15"/>
        <v>1</v>
      </c>
      <c r="AE26" s="203">
        <f t="shared" si="15"/>
        <v>1</v>
      </c>
      <c r="AF26" s="203">
        <f t="shared" si="15"/>
        <v>1</v>
      </c>
      <c r="AG26" s="203">
        <f t="shared" si="15"/>
        <v>1</v>
      </c>
      <c r="AH26" s="203">
        <f t="shared" si="15"/>
        <v>1</v>
      </c>
      <c r="AI26" s="203">
        <f t="shared" si="15"/>
        <v>1</v>
      </c>
      <c r="AJ26" s="203">
        <f t="shared" si="15"/>
        <v>1</v>
      </c>
      <c r="AK26" s="203">
        <f t="shared" si="15"/>
        <v>1</v>
      </c>
      <c r="AL26" s="203">
        <f t="shared" si="15"/>
        <v>1</v>
      </c>
      <c r="AM26" s="203">
        <f t="shared" si="15"/>
        <v>1</v>
      </c>
      <c r="AN26" s="203">
        <f t="shared" si="15"/>
        <v>1</v>
      </c>
      <c r="AO26" s="203">
        <f t="shared" si="15"/>
        <v>1</v>
      </c>
      <c r="AP26" s="203">
        <f t="shared" si="15"/>
        <v>1</v>
      </c>
      <c r="AQ26" s="203">
        <f t="shared" si="15"/>
        <v>1</v>
      </c>
      <c r="AR26" s="203">
        <f t="shared" si="15"/>
        <v>1</v>
      </c>
      <c r="AS26" s="203">
        <f t="shared" si="15"/>
        <v>1</v>
      </c>
      <c r="AT26" s="203">
        <f t="shared" si="15"/>
        <v>1</v>
      </c>
      <c r="AU26" s="203">
        <f t="shared" si="15"/>
        <v>1</v>
      </c>
      <c r="AV26" s="203">
        <f t="shared" si="15"/>
        <v>1</v>
      </c>
      <c r="AW26" s="203">
        <f t="shared" si="15"/>
        <v>1</v>
      </c>
      <c r="AX26" s="203">
        <f t="shared" si="15"/>
        <v>1</v>
      </c>
      <c r="AY26" s="203">
        <f t="shared" si="15"/>
        <v>1</v>
      </c>
      <c r="AZ26" s="203">
        <f t="shared" si="15"/>
        <v>1</v>
      </c>
      <c r="BA26" s="203">
        <f t="shared" si="15"/>
        <v>1</v>
      </c>
      <c r="BB26" s="203">
        <f t="shared" si="15"/>
        <v>1</v>
      </c>
    </row>
    <row r="27" spans="1:54" s="170" customFormat="1" x14ac:dyDescent="0.15">
      <c r="B27" s="243"/>
      <c r="C27" s="230"/>
    </row>
    <row r="28" spans="1:54" s="182" customFormat="1" ht="16" x14ac:dyDescent="0.2">
      <c r="A28" s="182" t="s">
        <v>174</v>
      </c>
      <c r="B28" s="247"/>
      <c r="C28" s="232"/>
    </row>
    <row r="29" spans="1:54" s="196" customFormat="1" x14ac:dyDescent="0.15">
      <c r="A29" s="196" t="s">
        <v>73</v>
      </c>
      <c r="B29" s="246"/>
      <c r="C29" s="231"/>
    </row>
    <row r="30" spans="1:54" s="170" customFormat="1" x14ac:dyDescent="0.15">
      <c r="A30" s="170" t="s">
        <v>169</v>
      </c>
      <c r="B30" s="243"/>
      <c r="C30" s="230">
        <f t="shared" ref="C30:F30" si="16">SUMIFS($G30:$BB30,$G$2:$BB$2,C$3)</f>
        <v>8134.3794664430216</v>
      </c>
      <c r="D30" s="170">
        <f t="shared" si="16"/>
        <v>101645.58836537333</v>
      </c>
      <c r="E30" s="170">
        <f t="shared" si="16"/>
        <v>275575.08748992259</v>
      </c>
      <c r="F30" s="170">
        <f t="shared" si="16"/>
        <v>836200.02205263451</v>
      </c>
      <c r="G30" s="170">
        <f t="shared" ref="G30:BB30" si="17">G9+G15+G25+G39</f>
        <v>100</v>
      </c>
      <c r="H30" s="170">
        <f t="shared" si="17"/>
        <v>150</v>
      </c>
      <c r="I30" s="170">
        <f t="shared" si="17"/>
        <v>175</v>
      </c>
      <c r="J30" s="170">
        <f t="shared" si="17"/>
        <v>220.83333333333334</v>
      </c>
      <c r="K30" s="170">
        <f t="shared" si="17"/>
        <v>243.75000000000003</v>
      </c>
      <c r="L30" s="170">
        <f t="shared" si="17"/>
        <v>255.20833333333337</v>
      </c>
      <c r="M30" s="170">
        <f t="shared" si="17"/>
        <v>560.93750000000011</v>
      </c>
      <c r="N30" s="170">
        <f t="shared" si="17"/>
        <v>880.46875</v>
      </c>
      <c r="O30" s="170">
        <f t="shared" si="17"/>
        <v>1206.9010416666667</v>
      </c>
      <c r="P30" s="170">
        <f t="shared" si="17"/>
        <v>1370.1171875</v>
      </c>
      <c r="Q30" s="170">
        <f t="shared" si="17"/>
        <v>1459.3799956665323</v>
      </c>
      <c r="R30" s="170">
        <f t="shared" si="17"/>
        <v>1511.7833249431553</v>
      </c>
      <c r="S30" s="170">
        <f t="shared" si="17"/>
        <v>3821.7612308252019</v>
      </c>
      <c r="T30" s="170">
        <f t="shared" si="17"/>
        <v>5521.0250302692712</v>
      </c>
      <c r="U30" s="170">
        <f t="shared" si="17"/>
        <v>6817.340174577118</v>
      </c>
      <c r="V30" s="170">
        <f t="shared" si="17"/>
        <v>7681.1670727260635</v>
      </c>
      <c r="W30" s="170">
        <f t="shared" si="17"/>
        <v>8267.3329030903951</v>
      </c>
      <c r="X30" s="170">
        <f t="shared" si="17"/>
        <v>8670.4879938115009</v>
      </c>
      <c r="Y30" s="170">
        <f t="shared" si="17"/>
        <v>9119.7719876009305</v>
      </c>
      <c r="Z30" s="170">
        <f t="shared" si="17"/>
        <v>9599.7541990087338</v>
      </c>
      <c r="AA30" s="170">
        <f t="shared" si="17"/>
        <v>10100.254251101696</v>
      </c>
      <c r="AB30" s="170">
        <f t="shared" si="17"/>
        <v>10447.890363232287</v>
      </c>
      <c r="AC30" s="170">
        <f t="shared" si="17"/>
        <v>10702.555957124343</v>
      </c>
      <c r="AD30" s="170">
        <f t="shared" si="17"/>
        <v>10896.247202005772</v>
      </c>
      <c r="AE30" s="170">
        <f t="shared" si="17"/>
        <v>14609.862314098093</v>
      </c>
      <c r="AF30" s="170">
        <f t="shared" si="17"/>
        <v>17310.067361518977</v>
      </c>
      <c r="AG30" s="170">
        <f t="shared" si="17"/>
        <v>19281.021365568879</v>
      </c>
      <c r="AH30" s="170">
        <f t="shared" si="17"/>
        <v>20727.325009720957</v>
      </c>
      <c r="AI30" s="170">
        <f t="shared" si="17"/>
        <v>21796.297068949851</v>
      </c>
      <c r="AJ30" s="170">
        <f t="shared" si="17"/>
        <v>22594.013440298717</v>
      </c>
      <c r="AK30" s="170">
        <f t="shared" si="17"/>
        <v>23916.855246360101</v>
      </c>
      <c r="AL30" s="170">
        <f t="shared" si="17"/>
        <v>24898.223471277295</v>
      </c>
      <c r="AM30" s="170">
        <f t="shared" si="17"/>
        <v>25634.173500183304</v>
      </c>
      <c r="AN30" s="170">
        <f t="shared" si="17"/>
        <v>27080.538655804845</v>
      </c>
      <c r="AO30" s="170">
        <f t="shared" si="17"/>
        <v>28318.859146382059</v>
      </c>
      <c r="AP30" s="170">
        <f t="shared" si="17"/>
        <v>29407.850909759527</v>
      </c>
      <c r="AQ30" s="170">
        <f t="shared" si="17"/>
        <v>40252.838999235246</v>
      </c>
      <c r="AR30" s="170">
        <f t="shared" si="17"/>
        <v>48917.933711000136</v>
      </c>
      <c r="AS30" s="170">
        <f t="shared" si="17"/>
        <v>55883.31382192501</v>
      </c>
      <c r="AT30" s="170">
        <f t="shared" si="17"/>
        <v>61690.194664515962</v>
      </c>
      <c r="AU30" s="170">
        <f t="shared" si="17"/>
        <v>66601.721627742634</v>
      </c>
      <c r="AV30" s="170">
        <f t="shared" si="17"/>
        <v>70815.620074039092</v>
      </c>
      <c r="AW30" s="170">
        <f t="shared" si="17"/>
        <v>74486.127230070502</v>
      </c>
      <c r="AX30" s="170">
        <f t="shared" si="17"/>
        <v>77748.869222303081</v>
      </c>
      <c r="AY30" s="170">
        <f t="shared" si="17"/>
        <v>80694.571135818667</v>
      </c>
      <c r="AZ30" s="170">
        <f t="shared" si="17"/>
        <v>83560.680769537314</v>
      </c>
      <c r="BA30" s="170">
        <f t="shared" si="17"/>
        <v>86381.066014644777</v>
      </c>
      <c r="BB30" s="170">
        <f t="shared" si="17"/>
        <v>89167.084781802085</v>
      </c>
    </row>
    <row r="31" spans="1:54" s="180" customFormat="1" x14ac:dyDescent="0.15">
      <c r="A31" s="180" t="s">
        <v>184</v>
      </c>
      <c r="B31" s="244"/>
      <c r="C31" s="236">
        <f>SUMIFS($G31:$BB31,$G$3:$BB$3,DATE(C$3,12,31))</f>
        <v>7934.2031947207806</v>
      </c>
      <c r="D31" s="180">
        <f t="shared" ref="D31:F31" si="18">SUMIFS($G31:$BB31,$G$3:$BB$3,DATE(D$3,12,31))</f>
        <v>104732.72337884321</v>
      </c>
      <c r="E31" s="180">
        <f t="shared" si="18"/>
        <v>358433.04949604248</v>
      </c>
      <c r="F31" s="180">
        <f t="shared" si="18"/>
        <v>1124747.7789168803</v>
      </c>
      <c r="G31" s="180">
        <f>G30</f>
        <v>100</v>
      </c>
      <c r="H31" s="180">
        <f>G31*(1+INDEX(Main!$C$39:$F$39,MATCH(Sales!G$2,Main!$C$38:$F$38,0)))^(1/12)+H30</f>
        <v>249.12583890453033</v>
      </c>
      <c r="I31" s="180">
        <f>H31*(1+INDEX(Main!$C$39:$F$39,MATCH(Sales!H$2,Main!$C$38:$F$38,0)))^(1/12)+I30</f>
        <v>421.94807774206447</v>
      </c>
      <c r="J31" s="180">
        <f>I31*(1+INDEX(Main!$C$39:$F$39,MATCH(Sales!I$2,Main!$C$38:$F$38,0)))^(1/12)+J30</f>
        <v>639.09290513669453</v>
      </c>
      <c r="K31" s="180">
        <f>J31*(1+INDEX(Main!$C$39:$F$39,MATCH(Sales!J$2,Main!$C$38:$F$38,0)))^(1/12)+K30</f>
        <v>877.25620359608263</v>
      </c>
      <c r="L31" s="180">
        <f>K31*(1+INDEX(Main!$C$39:$F$39,MATCH(Sales!K$2,Main!$C$38:$F$38,0)))^(1/12)+L30</f>
        <v>1124.7959044899849</v>
      </c>
      <c r="M31" s="180">
        <f>L31*(1+INDEX(Main!$C$39:$F$39,MATCH(Sales!L$2,Main!$C$38:$F$38,0)))^(1/12)+M30</f>
        <v>1675.9008762894973</v>
      </c>
      <c r="N31" s="180">
        <f>M31*(1+INDEX(Main!$C$39:$F$39,MATCH(Sales!M$2,Main!$C$38:$F$38,0)))^(1/12)+N30</f>
        <v>2541.7195528303391</v>
      </c>
      <c r="O31" s="180">
        <f>N31*(1+INDEX(Main!$C$39:$F$39,MATCH(Sales!N$2,Main!$C$38:$F$38,0)))^(1/12)+O30</f>
        <v>3726.4018710102173</v>
      </c>
      <c r="P31" s="180">
        <f>O31*(1+INDEX(Main!$C$39:$F$39,MATCH(Sales!O$2,Main!$C$38:$F$38,0)))^(1/12)+P30</f>
        <v>5063.9443030929924</v>
      </c>
      <c r="Q31" s="180">
        <f>P31*(1+INDEX(Main!$C$39:$F$39,MATCH(Sales!P$2,Main!$C$38:$F$38,0)))^(1/12)+Q30</f>
        <v>6479.0572677656328</v>
      </c>
      <c r="R31" s="180">
        <f>Q31*(1+INDEX(Main!$C$39:$F$39,MATCH(Sales!Q$2,Main!$C$38:$F$38,0)))^(1/12)+R30</f>
        <v>7934.2031947207806</v>
      </c>
      <c r="S31" s="180">
        <f>R31*(1+INDEX(Main!$C$39:$F$39,MATCH(Sales!R$2,Main!$C$38:$F$38,0)))^(1/12)+S30</f>
        <v>11686.606707982221</v>
      </c>
      <c r="T31" s="180">
        <f>S31*(1+INDEX(Main!$C$39:$F$39,MATCH(Sales!S$2,Main!$C$38:$F$38,0)))^(1/12)+T30</f>
        <v>17105.471969029764</v>
      </c>
      <c r="U31" s="180">
        <f>T31*(1+INDEX(Main!$C$39:$F$39,MATCH(Sales!T$2,Main!$C$38:$F$38,0)))^(1/12)+U30</f>
        <v>23773.282762457155</v>
      </c>
      <c r="V31" s="180">
        <f>U31*(1+INDEX(Main!$C$39:$F$39,MATCH(Sales!U$2,Main!$C$38:$F$38,0)))^(1/12)+V30</f>
        <v>31246.633046157822</v>
      </c>
      <c r="W31" s="180">
        <f>V31*(1+INDEX(Main!$C$39:$F$39,MATCH(Sales!V$2,Main!$C$38:$F$38,0)))^(1/12)+W30</f>
        <v>39240.82003951454</v>
      </c>
      <c r="X31" s="180">
        <f>W31*(1+INDEX(Main!$C$39:$F$39,MATCH(Sales!W$2,Main!$C$38:$F$38,0)))^(1/12)+X30</f>
        <v>47568.280050997331</v>
      </c>
      <c r="Y31" s="180">
        <f>X31*(1+INDEX(Main!$C$39:$F$39,MATCH(Sales!X$2,Main!$C$38:$F$38,0)))^(1/12)+Y30</f>
        <v>56272.22864060838</v>
      </c>
      <c r="Z31" s="180">
        <f>Y31*(1+INDEX(Main!$C$39:$F$39,MATCH(Sales!Y$2,Main!$C$38:$F$38,0)))^(1/12)+Z30</f>
        <v>65380.072909287177</v>
      </c>
      <c r="AA31" s="180">
        <f>Z31*(1+INDEX(Main!$C$39:$F$39,MATCH(Sales!Z$2,Main!$C$38:$F$38,0)))^(1/12)+AA30</f>
        <v>74908.799998826187</v>
      </c>
      <c r="AB31" s="180">
        <f>AA31*(1+INDEX(Main!$C$39:$F$39,MATCH(Sales!AA$2,Main!$C$38:$F$38,0)))^(1/12)+AB30</f>
        <v>84701.866775385555</v>
      </c>
      <c r="AC31" s="180">
        <f>AB31*(1+INDEX(Main!$C$39:$F$39,MATCH(Sales!AB$2,Main!$C$38:$F$38,0)))^(1/12)+AC30</f>
        <v>94663.991966022935</v>
      </c>
      <c r="AD31" s="180">
        <f>AC31*(1+INDEX(Main!$C$39:$F$39,MATCH(Sales!AC$2,Main!$C$38:$F$38,0)))^(1/12)+AD30</f>
        <v>104732.72337884321</v>
      </c>
      <c r="AE31" s="180">
        <f>AD31*(1+INDEX(Main!$C$39:$F$39,MATCH(Sales!AD$2,Main!$C$38:$F$38,0)))^(1/12)+AE30</f>
        <v>118427.05297093758</v>
      </c>
      <c r="AF31" s="180">
        <f>AE31*(1+INDEX(Main!$C$39:$F$39,MATCH(Sales!AE$2,Main!$C$38:$F$38,0)))^(1/12)+AF30</f>
        <v>134701.87710887336</v>
      </c>
      <c r="AG31" s="180">
        <f>AF31*(1+INDEX(Main!$C$39:$F$39,MATCH(Sales!AF$2,Main!$C$38:$F$38,0)))^(1/12)+AG30</f>
        <v>152805.38706988911</v>
      </c>
      <c r="AH31" s="180">
        <f>AG31*(1+INDEX(Main!$C$39:$F$39,MATCH(Sales!AG$2,Main!$C$38:$F$38,0)))^(1/12)+AH30</f>
        <v>172196.94683406324</v>
      </c>
      <c r="AI31" s="180">
        <f>AH31*(1+INDEX(Main!$C$39:$F$39,MATCH(Sales!AH$2,Main!$C$38:$F$38,0)))^(1/12)+AI30</f>
        <v>192487.9651862031</v>
      </c>
      <c r="AJ31" s="180">
        <f>AI31*(1+INDEX(Main!$C$39:$F$39,MATCH(Sales!AI$2,Main!$C$38:$F$38,0)))^(1/12)+AJ30</f>
        <v>213399.32372138283</v>
      </c>
      <c r="AK31" s="180">
        <f>AJ31*(1+INDEX(Main!$C$39:$F$39,MATCH(Sales!AJ$2,Main!$C$38:$F$38,0)))^(1/12)+AK30</f>
        <v>235450.7251017752</v>
      </c>
      <c r="AL31" s="180">
        <f>AK31*(1+INDEX(Main!$C$39:$F$39,MATCH(Sales!AK$2,Main!$C$38:$F$38,0)))^(1/12)+AL30</f>
        <v>258290.72993521154</v>
      </c>
      <c r="AM31" s="180">
        <f>AL31*(1+INDEX(Main!$C$39:$F$39,MATCH(Sales!AL$2,Main!$C$38:$F$38,0)))^(1/12)+AM30</f>
        <v>281667.02636109659</v>
      </c>
      <c r="AN31" s="180">
        <f>AM31*(1+INDEX(Main!$C$39:$F$39,MATCH(Sales!AM$2,Main!$C$38:$F$38,0)))^(1/12)+AN30</f>
        <v>306285.34145368641</v>
      </c>
      <c r="AO31" s="180">
        <f>AN31*(1+INDEX(Main!$C$39:$F$39,MATCH(Sales!AN$2,Main!$C$38:$F$38,0)))^(1/12)+AO30</f>
        <v>331926.77330395393</v>
      </c>
      <c r="AP31" s="180">
        <f>AO31*(1+INDEX(Main!$C$39:$F$39,MATCH(Sales!AO$2,Main!$C$38:$F$38,0)))^(1/12)+AP30</f>
        <v>358433.04949604248</v>
      </c>
      <c r="AQ31" s="180">
        <f>AP31*(1+INDEX(Main!$C$39:$F$39,MATCH(Sales!AP$2,Main!$C$38:$F$38,0)))^(1/12)+AQ30</f>
        <v>395552.60622327775</v>
      </c>
      <c r="AR31" s="180">
        <f>AQ31*(1+INDEX(Main!$C$39:$F$39,MATCH(Sales!AQ$2,Main!$C$38:$F$38,0)))^(1/12)+AR30</f>
        <v>441012.77293855767</v>
      </c>
      <c r="AS31" s="180">
        <f>AR31*(1+INDEX(Main!$C$39:$F$39,MATCH(Sales!AR$2,Main!$C$38:$F$38,0)))^(1/12)+AS30</f>
        <v>493040.92467340181</v>
      </c>
      <c r="AT31" s="180">
        <f>AS31*(1+INDEX(Main!$C$39:$F$39,MATCH(Sales!AS$2,Main!$C$38:$F$38,0)))^(1/12)+AT30</f>
        <v>550421.14738967898</v>
      </c>
      <c r="AU31" s="180">
        <f>AT31*(1+INDEX(Main!$C$39:$F$39,MATCH(Sales!AT$2,Main!$C$38:$F$38,0)))^(1/12)+AU30</f>
        <v>612211.30148570321</v>
      </c>
      <c r="AV31" s="180">
        <f>AU31*(1+INDEX(Main!$C$39:$F$39,MATCH(Sales!AU$2,Main!$C$38:$F$38,0)))^(1/12)+AV30</f>
        <v>677675.2085400857</v>
      </c>
      <c r="AW31" s="180">
        <f>AV31*(1+INDEX(Main!$C$39:$F$39,MATCH(Sales!AV$2,Main!$C$38:$F$38,0)))^(1/12)+AW30</f>
        <v>746237.3627434558</v>
      </c>
      <c r="AX31" s="180">
        <f>AW31*(1+INDEX(Main!$C$39:$F$39,MATCH(Sales!AW$2,Main!$C$38:$F$38,0)))^(1/12)+AX30</f>
        <v>817462.91526079667</v>
      </c>
      <c r="AY31" s="180">
        <f>AX31*(1+INDEX(Main!$C$39:$F$39,MATCH(Sales!AX$2,Main!$C$38:$F$38,0)))^(1/12)+AY30</f>
        <v>891011.54362151329</v>
      </c>
      <c r="AZ31" s="180">
        <f>AY31*(1+INDEX(Main!$C$39:$F$39,MATCH(Sales!AY$2,Main!$C$38:$F$38,0)))^(1/12)+AZ30</f>
        <v>966783.34812056762</v>
      </c>
      <c r="BA31" s="180">
        <f>AZ31*(1+INDEX(Main!$C$39:$F$39,MATCH(Sales!AZ$2,Main!$C$38:$F$38,0)))^(1/12)+BA30</f>
        <v>1044713.1702284632</v>
      </c>
      <c r="BB31" s="180">
        <f>BA31*(1+INDEX(Main!$C$39:$F$39,MATCH(Sales!BA$2,Main!$C$38:$F$38,0)))^(1/12)+BB30</f>
        <v>1124747.7789168803</v>
      </c>
    </row>
    <row r="32" spans="1:54" s="224" customFormat="1" x14ac:dyDescent="0.15">
      <c r="B32" s="248"/>
      <c r="C32" s="233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</row>
    <row r="33" spans="1:71" s="196" customFormat="1" x14ac:dyDescent="0.15">
      <c r="A33" s="196" t="s">
        <v>183</v>
      </c>
      <c r="B33" s="246"/>
      <c r="C33" s="231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</row>
    <row r="34" spans="1:71" s="198" customFormat="1" x14ac:dyDescent="0.15">
      <c r="A34" s="198" t="s">
        <v>230</v>
      </c>
      <c r="B34" s="249"/>
      <c r="C34" s="230">
        <f ca="1">SUMIFS($H34:$BD34,$H$3:$BD$3,DATE(C$3,12,31))</f>
        <v>2081.7493455325484</v>
      </c>
      <c r="D34" s="170">
        <f t="shared" ref="D34:F34" ca="1" si="19">SUMIFS($H34:$BD34,$H$3:$BD$3,DATE(D$3,12,31))</f>
        <v>46206.854838415828</v>
      </c>
      <c r="E34" s="170">
        <f t="shared" ca="1" si="19"/>
        <v>208530.98936882638</v>
      </c>
      <c r="F34" s="170">
        <f t="shared" ca="1" si="19"/>
        <v>666212.94589346193</v>
      </c>
      <c r="G34" s="170">
        <v>0</v>
      </c>
      <c r="H34" s="170">
        <f ca="1">IFERROR(AVERAGE(OFFSET(H31,0,-MIN(COLUMNS($G$3:H$3)-1,12)):G31),0)</f>
        <v>100</v>
      </c>
      <c r="I34" s="170">
        <f ca="1">IFERROR(AVERAGE(OFFSET(I31,0,-MIN(COLUMNS($G$3:I$3)-1,12)):H31),0)</f>
        <v>174.56291945226516</v>
      </c>
      <c r="J34" s="170">
        <f ca="1">IFERROR(AVERAGE(OFFSET(J31,0,-MIN(COLUMNS($G$3:J$3)-1,12)):I31),0)</f>
        <v>257.0246388821983</v>
      </c>
      <c r="K34" s="170">
        <f ca="1">IFERROR(AVERAGE(OFFSET(K31,0,-MIN(COLUMNS($G$3:K$3)-1,12)):J31),0)</f>
        <v>352.54170544582234</v>
      </c>
      <c r="L34" s="170">
        <f ca="1">IFERROR(AVERAGE(OFFSET(L31,0,-MIN(COLUMNS($G$3:L$3)-1,12)):K31),0)</f>
        <v>457.48460507587441</v>
      </c>
      <c r="M34" s="170">
        <f ca="1">IFERROR(AVERAGE(OFFSET(M31,0,-MIN(COLUMNS($G$3:M$3)-1,12)):L31),0)</f>
        <v>568.70315497822617</v>
      </c>
      <c r="N34" s="170">
        <f ca="1">IFERROR(AVERAGE(OFFSET(N31,0,-MIN(COLUMNS($G$3:N$3)-1,12)):M31),0)</f>
        <v>726.87425802269354</v>
      </c>
      <c r="O34" s="170">
        <f ca="1">IFERROR(AVERAGE(OFFSET(O31,0,-MIN(COLUMNS($G$3:O$3)-1,12)):N31),0)</f>
        <v>953.72991987364924</v>
      </c>
      <c r="P34" s="170">
        <f ca="1">IFERROR(AVERAGE(OFFSET(P31,0,-MIN(COLUMNS($G$3:P$3)-1,12)):O31),0)</f>
        <v>1261.8045811110455</v>
      </c>
      <c r="Q34" s="170">
        <f ca="1">IFERROR(AVERAGE(OFFSET(Q31,0,-MIN(COLUMNS($G$3:Q$3)-1,12)):P31),0)</f>
        <v>1642.0185533092401</v>
      </c>
      <c r="R34" s="170">
        <f ca="1">IFERROR(AVERAGE(OFFSET(R31,0,-MIN(COLUMNS($G$3:R$3)-1,12)):Q31),0)</f>
        <v>2081.7493455325484</v>
      </c>
      <c r="S34" s="170">
        <f ca="1">IFERROR(AVERAGE(OFFSET(S31,0,-MIN(COLUMNS($G$3:S$3)-1,12)):R31),0)</f>
        <v>2569.4538329649008</v>
      </c>
      <c r="T34" s="170">
        <f ca="1">IFERROR(AVERAGE(OFFSET(T31,0,-MIN(COLUMNS($G$3:T$3)-1,12)):S31),0)</f>
        <v>3535.0043919634195</v>
      </c>
      <c r="U34" s="170">
        <f ca="1">IFERROR(AVERAGE(OFFSET(U31,0,-MIN(COLUMNS($G$3:U$3)-1,12)):T31),0)</f>
        <v>4939.6999028071887</v>
      </c>
      <c r="V34" s="170">
        <f ca="1">IFERROR(AVERAGE(OFFSET(V31,0,-MIN(COLUMNS($G$3:V$3)-1,12)):U31),0)</f>
        <v>6885.6444598667804</v>
      </c>
      <c r="W34" s="170">
        <f ca="1">IFERROR(AVERAGE(OFFSET(W31,0,-MIN(COLUMNS($G$3:W$3)-1,12)):V31),0)</f>
        <v>9436.2728049518737</v>
      </c>
      <c r="X34" s="170">
        <f ca="1">IFERROR(AVERAGE(OFFSET(X31,0,-MIN(COLUMNS($G$3:X$3)-1,12)):W31),0)</f>
        <v>12633.236457945079</v>
      </c>
      <c r="Y34" s="170">
        <f ca="1">IFERROR(AVERAGE(OFFSET(Y31,0,-MIN(COLUMNS($G$3:Y$3)-1,12)):X31),0)</f>
        <v>16503.526803487355</v>
      </c>
      <c r="Z34" s="170">
        <f ca="1">IFERROR(AVERAGE(OFFSET(Z31,0,-MIN(COLUMNS($G$3:Z$3)-1,12)):Y31),0)</f>
        <v>21053.220783847264</v>
      </c>
      <c r="AA34" s="170">
        <f ca="1">IFERROR(AVERAGE(OFFSET(AA31,0,-MIN(COLUMNS($G$3:AA$3)-1,12)):Z31),0)</f>
        <v>26289.750230218666</v>
      </c>
      <c r="AB34" s="170">
        <f ca="1">IFERROR(AVERAGE(OFFSET(AB31,0,-MIN(COLUMNS($G$3:AB$3)-1,12)):AA31),0)</f>
        <v>32221.616740869995</v>
      </c>
      <c r="AC34" s="170">
        <f ca="1">IFERROR(AVERAGE(OFFSET(AC31,0,-MIN(COLUMNS($G$3:AC$3)-1,12)):AB31),0)</f>
        <v>38858.110280227709</v>
      </c>
      <c r="AD34" s="170">
        <f ca="1">IFERROR(AVERAGE(OFFSET(AD31,0,-MIN(COLUMNS($G$3:AD$3)-1,12)):AC31),0)</f>
        <v>46206.854838415828</v>
      </c>
      <c r="AE34" s="170">
        <f ca="1">IFERROR(AVERAGE(OFFSET(AE31,0,-MIN(COLUMNS($G$3:AE$3)-1,12)):AD31),0)</f>
        <v>54273.39818709268</v>
      </c>
      <c r="AF34" s="170">
        <f ca="1">IFERROR(AVERAGE(OFFSET(AF31,0,-MIN(COLUMNS($G$3:AF$3)-1,12)):AE31),0)</f>
        <v>63168.435375672299</v>
      </c>
      <c r="AG34" s="170">
        <f ca="1">IFERROR(AVERAGE(OFFSET(AG31,0,-MIN(COLUMNS($G$3:AG$3)-1,12)):AF31),0)</f>
        <v>72968.135803992598</v>
      </c>
      <c r="AH34" s="170">
        <f ca="1">IFERROR(AVERAGE(OFFSET(AH31,0,-MIN(COLUMNS($G$3:AH$3)-1,12)):AG31),0)</f>
        <v>83720.811162945261</v>
      </c>
      <c r="AI34" s="170">
        <f ca="1">IFERROR(AVERAGE(OFFSET(AI31,0,-MIN(COLUMNS($G$3:AI$3)-1,12)):AH31),0)</f>
        <v>95466.670645270715</v>
      </c>
      <c r="AJ34" s="170">
        <f ca="1">IFERROR(AVERAGE(OFFSET(AJ31,0,-MIN(COLUMNS($G$3:AJ$3)-1,12)):AI31),0)</f>
        <v>108237.26607416144</v>
      </c>
      <c r="AK34" s="170">
        <f ca="1">IFERROR(AVERAGE(OFFSET(AK31,0,-MIN(COLUMNS($G$3:AK$3)-1,12)):AJ31),0)</f>
        <v>122056.51971336022</v>
      </c>
      <c r="AL34" s="170">
        <f ca="1">IFERROR(AVERAGE(OFFSET(AL31,0,-MIN(COLUMNS($G$3:AL$3)-1,12)):AK31),0)</f>
        <v>136988.06108512412</v>
      </c>
      <c r="AM34" s="170">
        <f ca="1">IFERROR(AVERAGE(OFFSET(AM31,0,-MIN(COLUMNS($G$3:AM$3)-1,12)):AL31),0)</f>
        <v>153063.94917061782</v>
      </c>
      <c r="AN34" s="170">
        <f ca="1">IFERROR(AVERAGE(OFFSET(AN31,0,-MIN(COLUMNS($G$3:AN$3)-1,12)):AM31),0)</f>
        <v>170293.8013674737</v>
      </c>
      <c r="AO34" s="170">
        <f ca="1">IFERROR(AVERAGE(OFFSET(AO31,0,-MIN(COLUMNS($G$3:AO$3)-1,12)):AN31),0)</f>
        <v>188759.09092399877</v>
      </c>
      <c r="AP34" s="170">
        <f ca="1">IFERROR(AVERAGE(OFFSET(AP31,0,-MIN(COLUMNS($G$3:AP$3)-1,12)):AO31),0)</f>
        <v>208530.98936882638</v>
      </c>
      <c r="AQ34" s="170">
        <f ca="1">IFERROR(AVERAGE(OFFSET(AQ31,0,-MIN(COLUMNS($G$3:AQ$3)-1,12)):AP31),0)</f>
        <v>229672.68321192628</v>
      </c>
      <c r="AR34" s="170">
        <f ca="1">IFERROR(AVERAGE(OFFSET(AR31,0,-MIN(COLUMNS($G$3:AR$3)-1,12)):AQ31),0)</f>
        <v>252766.47931628799</v>
      </c>
      <c r="AS34" s="170">
        <f ca="1">IFERROR(AVERAGE(OFFSET(AS31,0,-MIN(COLUMNS($G$3:AS$3)-1,12)):AR31),0)</f>
        <v>278292.38730209501</v>
      </c>
      <c r="AT34" s="170">
        <f ca="1">IFERROR(AVERAGE(OFFSET(AT31,0,-MIN(COLUMNS($G$3:AT$3)-1,12)):AS31),0)</f>
        <v>306645.34876905434</v>
      </c>
      <c r="AU34" s="170">
        <f ca="1">IFERROR(AVERAGE(OFFSET(AU31,0,-MIN(COLUMNS($G$3:AU$3)-1,12)):AT31),0)</f>
        <v>338164.03214868903</v>
      </c>
      <c r="AV34" s="170">
        <f ca="1">IFERROR(AVERAGE(OFFSET(AV31,0,-MIN(COLUMNS($G$3:AV$3)-1,12)):AU31),0)</f>
        <v>373140.97684031405</v>
      </c>
      <c r="AW34" s="170">
        <f ca="1">IFERROR(AVERAGE(OFFSET(AW31,0,-MIN(COLUMNS($G$3:AW$3)-1,12)):AV31),0)</f>
        <v>411830.63390853931</v>
      </c>
      <c r="AX34" s="170">
        <f ca="1">IFERROR(AVERAGE(OFFSET(AX31,0,-MIN(COLUMNS($G$3:AX$3)-1,12)):AW31),0)</f>
        <v>454396.18704534601</v>
      </c>
      <c r="AY34" s="170">
        <f ca="1">IFERROR(AVERAGE(OFFSET(AY31,0,-MIN(COLUMNS($G$3:AY$3)-1,12)):AX31),0)</f>
        <v>500993.86915581144</v>
      </c>
      <c r="AZ34" s="170">
        <f ca="1">IFERROR(AVERAGE(OFFSET(AZ31,0,-MIN(COLUMNS($G$3:AZ$3)-1,12)):AY31),0)</f>
        <v>551772.57892751286</v>
      </c>
      <c r="BA34" s="170">
        <f ca="1">IFERROR(AVERAGE(OFFSET(BA31,0,-MIN(COLUMNS($G$3:BA$3)-1,12)):AZ31),0)</f>
        <v>606814.07948308613</v>
      </c>
      <c r="BB34" s="170">
        <f ca="1">IFERROR(AVERAGE(OFFSET(BB31,0,-MIN(COLUMNS($G$3:BB$3)-1,12)):BA31),0)</f>
        <v>666212.94589346193</v>
      </c>
    </row>
    <row r="35" spans="1:71" s="199" customFormat="1" x14ac:dyDescent="0.15">
      <c r="A35" s="199" t="s">
        <v>185</v>
      </c>
      <c r="B35" s="250"/>
      <c r="C35" s="236">
        <f t="shared" ref="C35:F35" ca="1" si="20">SUMIFS($G35:$BB35,$G$2:$BB$2,C$3)</f>
        <v>178.6769517017409</v>
      </c>
      <c r="D35" s="180">
        <f t="shared" ca="1" si="20"/>
        <v>4606.9248234909601</v>
      </c>
      <c r="E35" s="180">
        <f t="shared" ca="1" si="20"/>
        <v>30365.148518302831</v>
      </c>
      <c r="F35" s="180">
        <f t="shared" ca="1" si="20"/>
        <v>103556.29587504426</v>
      </c>
      <c r="G35" s="180">
        <v>0</v>
      </c>
      <c r="H35" s="180">
        <f ca="1">H34*Main!$C$40/12</f>
        <v>2.0833333333333335</v>
      </c>
      <c r="I35" s="180">
        <f ca="1">I34*Main!$C$40/12</f>
        <v>3.6367274885888574</v>
      </c>
      <c r="J35" s="180">
        <f ca="1">J34*Main!$C$40/12</f>
        <v>5.3546799767124647</v>
      </c>
      <c r="K35" s="180">
        <f ca="1">K34*Main!$C$40/12</f>
        <v>7.3446188634546319</v>
      </c>
      <c r="L35" s="180">
        <f ca="1">L34*Main!$C$40/12</f>
        <v>9.5309292724140509</v>
      </c>
      <c r="M35" s="180">
        <f ca="1">M34*Main!$C$40/12</f>
        <v>11.847982395379711</v>
      </c>
      <c r="N35" s="180">
        <f ca="1">N34*Main!$C$40/12</f>
        <v>15.143213708806115</v>
      </c>
      <c r="O35" s="180">
        <f ca="1">O34*Main!$C$40/12</f>
        <v>19.869373330701027</v>
      </c>
      <c r="P35" s="180">
        <f ca="1">P34*Main!$C$40/12</f>
        <v>26.287595439813447</v>
      </c>
      <c r="Q35" s="180">
        <f ca="1">Q34*Main!$C$40/12</f>
        <v>34.208719860609172</v>
      </c>
      <c r="R35" s="180">
        <f ca="1">R34*Main!$C$40/12</f>
        <v>43.369778031928092</v>
      </c>
      <c r="S35" s="180">
        <f ca="1">S34*Main!$C$40/12</f>
        <v>53.530288186768765</v>
      </c>
      <c r="T35" s="180">
        <f ca="1">T34*Main!$C$40/12</f>
        <v>73.645924832571239</v>
      </c>
      <c r="U35" s="180">
        <f ca="1">U34*Main!$C$40/12</f>
        <v>102.91041464181643</v>
      </c>
      <c r="V35" s="180">
        <f ca="1">V34*Main!$C$40/12</f>
        <v>143.4509262472246</v>
      </c>
      <c r="W35" s="180">
        <f ca="1">W34*Main!$C$40/12</f>
        <v>196.58901676983069</v>
      </c>
      <c r="X35" s="180">
        <f ca="1">X34*Main!$C$40/12</f>
        <v>263.19242620718916</v>
      </c>
      <c r="Y35" s="180">
        <f ca="1">Y34*Main!$C$40/12</f>
        <v>343.82347507265325</v>
      </c>
      <c r="Z35" s="180">
        <f ca="1">Z34*Main!$C$40/12</f>
        <v>438.60876633015135</v>
      </c>
      <c r="AA35" s="180">
        <f ca="1">AA34*Main!$C$40/12</f>
        <v>547.70312979622224</v>
      </c>
      <c r="AB35" s="180">
        <f ca="1">AB34*Main!$C$40/12</f>
        <v>671.28368210145823</v>
      </c>
      <c r="AC35" s="180">
        <f ca="1">AC34*Main!$C$40/12</f>
        <v>809.54396417141061</v>
      </c>
      <c r="AD35" s="180">
        <f ca="1">AD34*Main!$C$40/12</f>
        <v>962.64280913366304</v>
      </c>
      <c r="AE35" s="180">
        <f ca="1">AE34*Main!$C$40/12</f>
        <v>1130.6957955644309</v>
      </c>
      <c r="AF35" s="180">
        <f ca="1">AF34*Main!$C$40/12</f>
        <v>1316.0090703265062</v>
      </c>
      <c r="AG35" s="180">
        <f ca="1">AG34*Main!$C$40/12</f>
        <v>1520.1694959165125</v>
      </c>
      <c r="AH35" s="180">
        <f ca="1">AH34*Main!$C$40/12</f>
        <v>1744.1835658946929</v>
      </c>
      <c r="AI35" s="180">
        <f ca="1">AI34*Main!$C$40/12</f>
        <v>1988.8889717764732</v>
      </c>
      <c r="AJ35" s="180">
        <f ca="1">AJ34*Main!$C$40/12</f>
        <v>2254.9430432116965</v>
      </c>
      <c r="AK35" s="180">
        <f ca="1">AK34*Main!$C$40/12</f>
        <v>2542.8441606950046</v>
      </c>
      <c r="AL35" s="180">
        <f ca="1">AL34*Main!$C$40/12</f>
        <v>2853.9179392734191</v>
      </c>
      <c r="AM35" s="180">
        <f ca="1">AM34*Main!$C$40/12</f>
        <v>3188.8322743878712</v>
      </c>
      <c r="AN35" s="180">
        <f ca="1">AN34*Main!$C$40/12</f>
        <v>3547.7875284890356</v>
      </c>
      <c r="AO35" s="180">
        <f ca="1">AO34*Main!$C$40/12</f>
        <v>3932.4810609166411</v>
      </c>
      <c r="AP35" s="180">
        <f ca="1">AP34*Main!$C$40/12</f>
        <v>4344.3956118505494</v>
      </c>
      <c r="AQ35" s="180">
        <f ca="1">AQ34*Main!$C$40/12</f>
        <v>4784.8475669151312</v>
      </c>
      <c r="AR35" s="180">
        <f ca="1">AR34*Main!$C$40/12</f>
        <v>5265.9683190893329</v>
      </c>
      <c r="AS35" s="180">
        <f ca="1">AS34*Main!$C$40/12</f>
        <v>5797.7580687936461</v>
      </c>
      <c r="AT35" s="180">
        <f ca="1">AT34*Main!$C$40/12</f>
        <v>6388.4447660219657</v>
      </c>
      <c r="AU35" s="180">
        <f ca="1">AU34*Main!$C$40/12</f>
        <v>7045.0840030976879</v>
      </c>
      <c r="AV35" s="180">
        <f ca="1">AV34*Main!$C$40/12</f>
        <v>7773.7703508398763</v>
      </c>
      <c r="AW35" s="180">
        <f ca="1">AW34*Main!$C$40/12</f>
        <v>8579.8048730945684</v>
      </c>
      <c r="AX35" s="180">
        <f ca="1">AX34*Main!$C$40/12</f>
        <v>9466.5872301113759</v>
      </c>
      <c r="AY35" s="180">
        <f ca="1">AY34*Main!$C$40/12</f>
        <v>10437.372274079406</v>
      </c>
      <c r="AZ35" s="180">
        <f ca="1">AZ34*Main!$C$40/12</f>
        <v>11495.262060989851</v>
      </c>
      <c r="BA35" s="180">
        <f ca="1">BA34*Main!$C$40/12</f>
        <v>12641.959989230962</v>
      </c>
      <c r="BB35" s="180">
        <f ca="1">BB34*Main!$C$40/12</f>
        <v>13879.436372780458</v>
      </c>
    </row>
    <row r="36" spans="1:71" s="197" customFormat="1" x14ac:dyDescent="0.15">
      <c r="B36" s="251"/>
      <c r="C36" s="235"/>
    </row>
    <row r="37" spans="1:71" s="196" customFormat="1" x14ac:dyDescent="0.15">
      <c r="A37" s="196" t="s">
        <v>164</v>
      </c>
      <c r="B37" s="246"/>
      <c r="C37" s="231"/>
    </row>
    <row r="38" spans="1:71" s="170" customFormat="1" x14ac:dyDescent="0.15">
      <c r="A38" s="187" t="s">
        <v>170</v>
      </c>
      <c r="B38" s="243"/>
      <c r="C38" s="230">
        <f t="shared" ref="C38:F39" si="21">SUMIFS($G38:$BB38,$G$2:$BB$2,C$3)</f>
        <v>33112.98070749933</v>
      </c>
      <c r="D38" s="170">
        <f t="shared" si="21"/>
        <v>553566.74692986417</v>
      </c>
      <c r="E38" s="170">
        <f t="shared" si="21"/>
        <v>1542380.9026930132</v>
      </c>
      <c r="F38" s="170">
        <f t="shared" si="21"/>
        <v>4658644.729083552</v>
      </c>
      <c r="G38" s="170">
        <v>0</v>
      </c>
      <c r="H38" s="170">
        <f>G30*INDEX(Main!$C$42:$F$42,MATCH(Sales!H$2,Main!$C$41:$F$41))</f>
        <v>500</v>
      </c>
      <c r="I38" s="170">
        <f>H30*INDEX(Main!$C$42:$F$42,MATCH(Sales!I$2,Main!$C$41:$F$41))</f>
        <v>750</v>
      </c>
      <c r="J38" s="170">
        <f>I30*INDEX(Main!$C$42:$F$42,MATCH(Sales!J$2,Main!$C$41:$F$41))</f>
        <v>875</v>
      </c>
      <c r="K38" s="170">
        <f>J30*INDEX(Main!$C$42:$F$42,MATCH(Sales!K$2,Main!$C$41:$F$41))</f>
        <v>1104.1666666666667</v>
      </c>
      <c r="L38" s="170">
        <f>K30*INDEX(Main!$C$42:$F$42,MATCH(Sales!L$2,Main!$C$41:$F$41))</f>
        <v>1218.7500000000002</v>
      </c>
      <c r="M38" s="170">
        <f>L30*INDEX(Main!$C$42:$F$42,MATCH(Sales!M$2,Main!$C$41:$F$41))</f>
        <v>1276.041666666667</v>
      </c>
      <c r="N38" s="170">
        <f>M30*INDEX(Main!$C$42:$F$42,MATCH(Sales!N$2,Main!$C$41:$F$41))</f>
        <v>2804.6875000000005</v>
      </c>
      <c r="O38" s="170">
        <f>N30*INDEX(Main!$C$42:$F$42,MATCH(Sales!O$2,Main!$C$41:$F$41))</f>
        <v>4402.34375</v>
      </c>
      <c r="P38" s="170">
        <f>O30*INDEX(Main!$C$42:$F$42,MATCH(Sales!P$2,Main!$C$41:$F$41))</f>
        <v>6034.5052083333339</v>
      </c>
      <c r="Q38" s="170">
        <f>P30*INDEX(Main!$C$42:$F$42,MATCH(Sales!Q$2,Main!$C$41:$F$41))</f>
        <v>6850.5859375</v>
      </c>
      <c r="R38" s="170">
        <f>Q30*INDEX(Main!$C$42:$F$42,MATCH(Sales!R$2,Main!$C$41:$F$41))</f>
        <v>7296.8999783326617</v>
      </c>
      <c r="S38" s="170">
        <f>R30*INDEX(Main!$C$42:$F$42,MATCH(Sales!S$2,Main!$C$41:$F$41))</f>
        <v>9070.6999496589324</v>
      </c>
      <c r="T38" s="170">
        <f>S30*INDEX(Main!$C$42:$F$42,MATCH(Sales!T$2,Main!$C$41:$F$41))</f>
        <v>22930.56738495121</v>
      </c>
      <c r="U38" s="170">
        <f>T30*INDEX(Main!$C$42:$F$42,MATCH(Sales!U$2,Main!$C$41:$F$41))</f>
        <v>33126.150181615623</v>
      </c>
      <c r="V38" s="170">
        <f>U30*INDEX(Main!$C$42:$F$42,MATCH(Sales!V$2,Main!$C$41:$F$41))</f>
        <v>40904.041047462706</v>
      </c>
      <c r="W38" s="170">
        <f>V30*INDEX(Main!$C$42:$F$42,MATCH(Sales!W$2,Main!$C$41:$F$41))</f>
        <v>46087.002436356379</v>
      </c>
      <c r="X38" s="170">
        <f>W30*INDEX(Main!$C$42:$F$42,MATCH(Sales!X$2,Main!$C$41:$F$41))</f>
        <v>49603.997418542371</v>
      </c>
      <c r="Y38" s="170">
        <f>X30*INDEX(Main!$C$42:$F$42,MATCH(Sales!Y$2,Main!$C$41:$F$41))</f>
        <v>52022.927962869006</v>
      </c>
      <c r="Z38" s="170">
        <f>Y30*INDEX(Main!$C$42:$F$42,MATCH(Sales!Z$2,Main!$C$41:$F$41))</f>
        <v>54718.631925605587</v>
      </c>
      <c r="AA38" s="170">
        <f>Z30*INDEX(Main!$C$42:$F$42,MATCH(Sales!AA$2,Main!$C$41:$F$41))</f>
        <v>57598.525194052403</v>
      </c>
      <c r="AB38" s="170">
        <f>AA30*INDEX(Main!$C$42:$F$42,MATCH(Sales!AB$2,Main!$C$41:$F$41))</f>
        <v>60601.525506610182</v>
      </c>
      <c r="AC38" s="170">
        <f>AB30*INDEX(Main!$C$42:$F$42,MATCH(Sales!AC$2,Main!$C$41:$F$41))</f>
        <v>62687.342179393723</v>
      </c>
      <c r="AD38" s="170">
        <f>AC30*INDEX(Main!$C$42:$F$42,MATCH(Sales!AD$2,Main!$C$41:$F$41))</f>
        <v>64215.335742746058</v>
      </c>
      <c r="AE38" s="170">
        <f>AD30*INDEX(Main!$C$42:$F$42,MATCH(Sales!AE$2,Main!$C$41:$F$41))</f>
        <v>65377.483212034633</v>
      </c>
      <c r="AF38" s="170">
        <f>AE30*INDEX(Main!$C$42:$F$42,MATCH(Sales!AF$2,Main!$C$41:$F$41))</f>
        <v>87659.173884588556</v>
      </c>
      <c r="AG38" s="170">
        <f>AF30*INDEX(Main!$C$42:$F$42,MATCH(Sales!AG$2,Main!$C$41:$F$41))</f>
        <v>103860.40416911387</v>
      </c>
      <c r="AH38" s="170">
        <f>AG30*INDEX(Main!$C$42:$F$42,MATCH(Sales!AH$2,Main!$C$41:$F$41))</f>
        <v>115686.12819341327</v>
      </c>
      <c r="AI38" s="170">
        <f>AH30*INDEX(Main!$C$42:$F$42,MATCH(Sales!AI$2,Main!$C$41:$F$41))</f>
        <v>124363.95005832575</v>
      </c>
      <c r="AJ38" s="170">
        <f>AI30*INDEX(Main!$C$42:$F$42,MATCH(Sales!AJ$2,Main!$C$41:$F$41))</f>
        <v>130777.78241369911</v>
      </c>
      <c r="AK38" s="170">
        <f>AJ30*INDEX(Main!$C$42:$F$42,MATCH(Sales!AK$2,Main!$C$41:$F$41))</f>
        <v>135564.0806417923</v>
      </c>
      <c r="AL38" s="170">
        <f>AK30*INDEX(Main!$C$42:$F$42,MATCH(Sales!AL$2,Main!$C$41:$F$41))</f>
        <v>143501.13147816062</v>
      </c>
      <c r="AM38" s="170">
        <f>AL30*INDEX(Main!$C$42:$F$42,MATCH(Sales!AM$2,Main!$C$41:$F$41))</f>
        <v>149389.34082766378</v>
      </c>
      <c r="AN38" s="170">
        <f>AM30*INDEX(Main!$C$42:$F$42,MATCH(Sales!AN$2,Main!$C$41:$F$41))</f>
        <v>153805.04100109983</v>
      </c>
      <c r="AO38" s="170">
        <f>AN30*INDEX(Main!$C$42:$F$42,MATCH(Sales!AO$2,Main!$C$41:$F$41))</f>
        <v>162483.23193482906</v>
      </c>
      <c r="AP38" s="170">
        <f>AO30*INDEX(Main!$C$42:$F$42,MATCH(Sales!AP$2,Main!$C$41:$F$41))</f>
        <v>169913.15487829235</v>
      </c>
      <c r="AQ38" s="170">
        <f>AP30*INDEX(Main!$C$42:$F$42,MATCH(Sales!AQ$2,Main!$C$41:$F$41))</f>
        <v>176447.10545855717</v>
      </c>
      <c r="AR38" s="170">
        <f>AQ30*INDEX(Main!$C$42:$F$42,MATCH(Sales!AR$2,Main!$C$41:$F$41))</f>
        <v>241517.03399541148</v>
      </c>
      <c r="AS38" s="170">
        <f>AR30*INDEX(Main!$C$42:$F$42,MATCH(Sales!AS$2,Main!$C$41:$F$41))</f>
        <v>293507.60226600082</v>
      </c>
      <c r="AT38" s="170">
        <f>AS30*INDEX(Main!$C$42:$F$42,MATCH(Sales!AT$2,Main!$C$41:$F$41))</f>
        <v>335299.88293155003</v>
      </c>
      <c r="AU38" s="170">
        <f>AT30*INDEX(Main!$C$42:$F$42,MATCH(Sales!AU$2,Main!$C$41:$F$41))</f>
        <v>370141.16798709577</v>
      </c>
      <c r="AV38" s="170">
        <f>AU30*INDEX(Main!$C$42:$F$42,MATCH(Sales!AV$2,Main!$C$41:$F$41))</f>
        <v>399610.3297664558</v>
      </c>
      <c r="AW38" s="170">
        <f>AV30*INDEX(Main!$C$42:$F$42,MATCH(Sales!AW$2,Main!$C$41:$F$41))</f>
        <v>424893.72044423455</v>
      </c>
      <c r="AX38" s="170">
        <f>AW30*INDEX(Main!$C$42:$F$42,MATCH(Sales!AX$2,Main!$C$41:$F$41))</f>
        <v>446916.76338042301</v>
      </c>
      <c r="AY38" s="170">
        <f>AX30*INDEX(Main!$C$42:$F$42,MATCH(Sales!AY$2,Main!$C$41:$F$41))</f>
        <v>466493.21533381846</v>
      </c>
      <c r="AZ38" s="170">
        <f>AY30*INDEX(Main!$C$42:$F$42,MATCH(Sales!AZ$2,Main!$C$41:$F$41))</f>
        <v>484167.426814912</v>
      </c>
      <c r="BA38" s="170">
        <f>AZ30*INDEX(Main!$C$42:$F$42,MATCH(Sales!BA$2,Main!$C$41:$F$41))</f>
        <v>501364.08461722388</v>
      </c>
      <c r="BB38" s="170">
        <f>BA30*INDEX(Main!$C$42:$F$42,MATCH(Sales!BB$2,Main!$C$41:$F$41))</f>
        <v>518286.39608786866</v>
      </c>
    </row>
    <row r="39" spans="1:71" s="180" customFormat="1" x14ac:dyDescent="0.15">
      <c r="A39" s="181" t="s">
        <v>171</v>
      </c>
      <c r="B39" s="244"/>
      <c r="C39" s="236">
        <f t="shared" si="21"/>
        <v>3311.2980707499332</v>
      </c>
      <c r="D39" s="180">
        <f t="shared" si="21"/>
        <v>60892.342162285066</v>
      </c>
      <c r="E39" s="180">
        <f t="shared" si="21"/>
        <v>185085.70832316158</v>
      </c>
      <c r="F39" s="180">
        <f t="shared" si="21"/>
        <v>605623.81478086172</v>
      </c>
      <c r="G39" s="180">
        <v>0</v>
      </c>
      <c r="H39" s="180">
        <f>H38*INDEX(Main!$C$43:$F$43,MATCH(Sales!H$2,Main!$C$41:$F$41))</f>
        <v>50</v>
      </c>
      <c r="I39" s="180">
        <f>I38*INDEX(Main!$C$43:$F$43,MATCH(Sales!I$2,Main!$C$41:$F$41))</f>
        <v>75</v>
      </c>
      <c r="J39" s="180">
        <f>J38*INDEX(Main!$C$43:$F$43,MATCH(Sales!J$2,Main!$C$41:$F$41))</f>
        <v>87.5</v>
      </c>
      <c r="K39" s="180">
        <f>K38*INDEX(Main!$C$43:$F$43,MATCH(Sales!K$2,Main!$C$41:$F$41))</f>
        <v>110.41666666666669</v>
      </c>
      <c r="L39" s="180">
        <f>L38*INDEX(Main!$C$43:$F$43,MATCH(Sales!L$2,Main!$C$41:$F$41))</f>
        <v>121.87500000000003</v>
      </c>
      <c r="M39" s="180">
        <f>M38*INDEX(Main!$C$43:$F$43,MATCH(Sales!M$2,Main!$C$41:$F$41))</f>
        <v>127.6041666666667</v>
      </c>
      <c r="N39" s="180">
        <f>N38*INDEX(Main!$C$43:$F$43,MATCH(Sales!N$2,Main!$C$41:$F$41))</f>
        <v>280.46875000000006</v>
      </c>
      <c r="O39" s="180">
        <f>O38*INDEX(Main!$C$43:$F$43,MATCH(Sales!O$2,Main!$C$41:$F$41))</f>
        <v>440.234375</v>
      </c>
      <c r="P39" s="180">
        <f>P38*INDEX(Main!$C$43:$F$43,MATCH(Sales!P$2,Main!$C$41:$F$41))</f>
        <v>603.45052083333337</v>
      </c>
      <c r="Q39" s="180">
        <f>Q38*INDEX(Main!$C$43:$F$43,MATCH(Sales!Q$2,Main!$C$41:$F$41))</f>
        <v>685.05859375</v>
      </c>
      <c r="R39" s="180">
        <f>R38*INDEX(Main!$C$43:$F$43,MATCH(Sales!R$2,Main!$C$41:$F$41))</f>
        <v>729.68999783326626</v>
      </c>
      <c r="S39" s="180">
        <f>S38*INDEX(Main!$C$43:$F$43,MATCH(Sales!S$2,Main!$C$41:$F$41))</f>
        <v>997.77699446248255</v>
      </c>
      <c r="T39" s="180">
        <f>T38*INDEX(Main!$C$43:$F$43,MATCH(Sales!T$2,Main!$C$41:$F$41))</f>
        <v>2522.362412344633</v>
      </c>
      <c r="U39" s="180">
        <f>U38*INDEX(Main!$C$43:$F$43,MATCH(Sales!U$2,Main!$C$41:$F$41))</f>
        <v>3643.8765199777185</v>
      </c>
      <c r="V39" s="180">
        <f>V38*INDEX(Main!$C$43:$F$43,MATCH(Sales!V$2,Main!$C$41:$F$41))</f>
        <v>4499.4445152208973</v>
      </c>
      <c r="W39" s="180">
        <f>W38*INDEX(Main!$C$43:$F$43,MATCH(Sales!W$2,Main!$C$41:$F$41))</f>
        <v>5069.5702679992019</v>
      </c>
      <c r="X39" s="180">
        <f>X38*INDEX(Main!$C$43:$F$43,MATCH(Sales!X$2,Main!$C$41:$F$41))</f>
        <v>5456.4397160396611</v>
      </c>
      <c r="Y39" s="180">
        <f>Y38*INDEX(Main!$C$43:$F$43,MATCH(Sales!Y$2,Main!$C$41:$F$41))</f>
        <v>5722.5220759155909</v>
      </c>
      <c r="Z39" s="180">
        <f>Z38*INDEX(Main!$C$43:$F$43,MATCH(Sales!Z$2,Main!$C$41:$F$41))</f>
        <v>6019.0495118166145</v>
      </c>
      <c r="AA39" s="180">
        <f>AA38*INDEX(Main!$C$43:$F$43,MATCH(Sales!AA$2,Main!$C$41:$F$41))</f>
        <v>6335.8377713457639</v>
      </c>
      <c r="AB39" s="180">
        <f>AB38*INDEX(Main!$C$43:$F$43,MATCH(Sales!AB$2,Main!$C$41:$F$41))</f>
        <v>6666.1678057271201</v>
      </c>
      <c r="AC39" s="180">
        <f>AC38*INDEX(Main!$C$43:$F$43,MATCH(Sales!AC$2,Main!$C$41:$F$41))</f>
        <v>6895.60763973331</v>
      </c>
      <c r="AD39" s="180">
        <f>AD38*INDEX(Main!$C$43:$F$43,MATCH(Sales!AD$2,Main!$C$41:$F$41))</f>
        <v>7063.6869317020664</v>
      </c>
      <c r="AE39" s="180">
        <f>AE38*INDEX(Main!$C$43:$F$43,MATCH(Sales!AE$2,Main!$C$41:$F$41))</f>
        <v>7845.2979854441555</v>
      </c>
      <c r="AF39" s="180">
        <f>AF38*INDEX(Main!$C$43:$F$43,MATCH(Sales!AF$2,Main!$C$41:$F$41))</f>
        <v>10519.100866150626</v>
      </c>
      <c r="AG39" s="180">
        <f>AG38*INDEX(Main!$C$43:$F$43,MATCH(Sales!AG$2,Main!$C$41:$F$41))</f>
        <v>12463.248500293665</v>
      </c>
      <c r="AH39" s="180">
        <f>AH38*INDEX(Main!$C$43:$F$43,MATCH(Sales!AH$2,Main!$C$41:$F$41))</f>
        <v>13882.335383209593</v>
      </c>
      <c r="AI39" s="180">
        <f>AI38*INDEX(Main!$C$43:$F$43,MATCH(Sales!AI$2,Main!$C$41:$F$41))</f>
        <v>14923.674006999088</v>
      </c>
      <c r="AJ39" s="180">
        <f>AJ38*INDEX(Main!$C$43:$F$43,MATCH(Sales!AJ$2,Main!$C$41:$F$41))</f>
        <v>15693.333889643893</v>
      </c>
      <c r="AK39" s="180">
        <f>AK38*INDEX(Main!$C$43:$F$43,MATCH(Sales!AK$2,Main!$C$41:$F$41))</f>
        <v>16267.689677015076</v>
      </c>
      <c r="AL39" s="180">
        <f>AL38*INDEX(Main!$C$43:$F$43,MATCH(Sales!AL$2,Main!$C$41:$F$41))</f>
        <v>17220.135777379273</v>
      </c>
      <c r="AM39" s="180">
        <f>AM38*INDEX(Main!$C$43:$F$43,MATCH(Sales!AM$2,Main!$C$41:$F$41))</f>
        <v>17926.720899319651</v>
      </c>
      <c r="AN39" s="180">
        <f>AN38*INDEX(Main!$C$43:$F$43,MATCH(Sales!AN$2,Main!$C$41:$F$41))</f>
        <v>18456.60492013198</v>
      </c>
      <c r="AO39" s="180">
        <f>AO38*INDEX(Main!$C$43:$F$43,MATCH(Sales!AO$2,Main!$C$41:$F$41))</f>
        <v>19497.987832179486</v>
      </c>
      <c r="AP39" s="180">
        <f>AP38*INDEX(Main!$C$43:$F$43,MATCH(Sales!AP$2,Main!$C$41:$F$41))</f>
        <v>20389.57858539508</v>
      </c>
      <c r="AQ39" s="180">
        <f>AQ38*INDEX(Main!$C$43:$F$43,MATCH(Sales!AQ$2,Main!$C$41:$F$41))</f>
        <v>22938.123709612431</v>
      </c>
      <c r="AR39" s="180">
        <f>AR38*INDEX(Main!$C$43:$F$43,MATCH(Sales!AR$2,Main!$C$41:$F$41))</f>
        <v>31397.214419403492</v>
      </c>
      <c r="AS39" s="180">
        <f>AS38*INDEX(Main!$C$43:$F$43,MATCH(Sales!AS$2,Main!$C$41:$F$41))</f>
        <v>38155.988294580107</v>
      </c>
      <c r="AT39" s="180">
        <f>AT38*INDEX(Main!$C$43:$F$43,MATCH(Sales!AT$2,Main!$C$41:$F$41))</f>
        <v>43588.984781101506</v>
      </c>
      <c r="AU39" s="180">
        <f>AU38*INDEX(Main!$C$43:$F$43,MATCH(Sales!AU$2,Main!$C$41:$F$41))</f>
        <v>48118.351838322451</v>
      </c>
      <c r="AV39" s="180">
        <f>AV38*INDEX(Main!$C$43:$F$43,MATCH(Sales!AV$2,Main!$C$41:$F$41))</f>
        <v>51949.342869639258</v>
      </c>
      <c r="AW39" s="180">
        <f>AW38*INDEX(Main!$C$43:$F$43,MATCH(Sales!AW$2,Main!$C$41:$F$41))</f>
        <v>55236.183657750495</v>
      </c>
      <c r="AX39" s="180">
        <f>AX38*INDEX(Main!$C$43:$F$43,MATCH(Sales!AX$2,Main!$C$41:$F$41))</f>
        <v>58099.179239454992</v>
      </c>
      <c r="AY39" s="180">
        <f>AY38*INDEX(Main!$C$43:$F$43,MATCH(Sales!AY$2,Main!$C$41:$F$41))</f>
        <v>60644.117993396401</v>
      </c>
      <c r="AZ39" s="180">
        <f>AZ38*INDEX(Main!$C$43:$F$43,MATCH(Sales!AZ$2,Main!$C$41:$F$41))</f>
        <v>62941.765485938566</v>
      </c>
      <c r="BA39" s="180">
        <f>BA38*INDEX(Main!$C$43:$F$43,MATCH(Sales!BA$2,Main!$C$41:$F$41))</f>
        <v>65177.331000239108</v>
      </c>
      <c r="BB39" s="180">
        <f>BB38*INDEX(Main!$C$43:$F$43,MATCH(Sales!BB$2,Main!$C$41:$F$41))</f>
        <v>67377.231491422936</v>
      </c>
    </row>
    <row r="40" spans="1:71" s="170" customFormat="1" x14ac:dyDescent="0.15">
      <c r="B40" s="243"/>
      <c r="C40" s="230"/>
    </row>
    <row r="41" spans="1:71" s="182" customFormat="1" ht="16" x14ac:dyDescent="0.2">
      <c r="A41" s="182" t="s">
        <v>177</v>
      </c>
      <c r="B41" s="247"/>
      <c r="C41" s="232"/>
    </row>
    <row r="42" spans="1:71" s="198" customFormat="1" x14ac:dyDescent="0.15">
      <c r="A42" s="198" t="s">
        <v>235</v>
      </c>
      <c r="B42" s="249"/>
      <c r="C42" s="234">
        <f t="shared" ref="C42:F42" ca="1" si="22">SUMIFS($G42:$BB42,$G$2:$BB$2,C$3)</f>
        <v>8313.0564181447626</v>
      </c>
      <c r="D42" s="198">
        <f t="shared" ca="1" si="22"/>
        <v>106252.51318886426</v>
      </c>
      <c r="E42" s="198">
        <f t="shared" ca="1" si="22"/>
        <v>305940.23600822542</v>
      </c>
      <c r="F42" s="198">
        <f t="shared" ca="1" si="22"/>
        <v>939756.31792767881</v>
      </c>
      <c r="G42" s="198">
        <f t="shared" ref="G42:BB42" si="23">G9+G15+G25+G35+G39</f>
        <v>100</v>
      </c>
      <c r="H42" s="198">
        <f t="shared" ca="1" si="23"/>
        <v>152.08333333333331</v>
      </c>
      <c r="I42" s="198">
        <f t="shared" ca="1" si="23"/>
        <v>178.63672748858886</v>
      </c>
      <c r="J42" s="198">
        <f t="shared" ca="1" si="23"/>
        <v>226.18801331004582</v>
      </c>
      <c r="K42" s="198">
        <f t="shared" ca="1" si="23"/>
        <v>251.09461886345466</v>
      </c>
      <c r="L42" s="198">
        <f t="shared" ca="1" si="23"/>
        <v>264.7392626057474</v>
      </c>
      <c r="M42" s="198">
        <f t="shared" ca="1" si="23"/>
        <v>572.78548239537974</v>
      </c>
      <c r="N42" s="198">
        <f t="shared" ca="1" si="23"/>
        <v>895.61196370880612</v>
      </c>
      <c r="O42" s="198">
        <f t="shared" ca="1" si="23"/>
        <v>1226.7704149973679</v>
      </c>
      <c r="P42" s="198">
        <f t="shared" ca="1" si="23"/>
        <v>1396.4047829398137</v>
      </c>
      <c r="Q42" s="198">
        <f t="shared" ca="1" si="23"/>
        <v>1493.5887155271416</v>
      </c>
      <c r="R42" s="198">
        <f t="shared" ca="1" si="23"/>
        <v>1555.1531029750834</v>
      </c>
      <c r="S42" s="198">
        <f t="shared" ca="1" si="23"/>
        <v>3875.2915190119706</v>
      </c>
      <c r="T42" s="198">
        <f t="shared" ca="1" si="23"/>
        <v>5594.670955101843</v>
      </c>
      <c r="U42" s="198">
        <f t="shared" ca="1" si="23"/>
        <v>6920.2505892189347</v>
      </c>
      <c r="V42" s="198">
        <f t="shared" ca="1" si="23"/>
        <v>7824.6179989732882</v>
      </c>
      <c r="W42" s="198">
        <f t="shared" ca="1" si="23"/>
        <v>8463.9219198602259</v>
      </c>
      <c r="X42" s="198">
        <f t="shared" ca="1" si="23"/>
        <v>8933.6804200186889</v>
      </c>
      <c r="Y42" s="198">
        <f t="shared" ca="1" si="23"/>
        <v>9463.5954626735838</v>
      </c>
      <c r="Z42" s="198">
        <f t="shared" ca="1" si="23"/>
        <v>10038.362965338885</v>
      </c>
      <c r="AA42" s="198">
        <f t="shared" ca="1" si="23"/>
        <v>10647.957380897918</v>
      </c>
      <c r="AB42" s="198">
        <f t="shared" ca="1" si="23"/>
        <v>11119.174045333744</v>
      </c>
      <c r="AC42" s="198">
        <f t="shared" ca="1" si="23"/>
        <v>11512.099921295754</v>
      </c>
      <c r="AD42" s="198">
        <f t="shared" ca="1" si="23"/>
        <v>11858.890011139436</v>
      </c>
      <c r="AE42" s="198">
        <f t="shared" ca="1" si="23"/>
        <v>15740.558109662523</v>
      </c>
      <c r="AF42" s="198">
        <f t="shared" ca="1" si="23"/>
        <v>18626.076431845482</v>
      </c>
      <c r="AG42" s="198">
        <f t="shared" ca="1" si="23"/>
        <v>20801.190861485389</v>
      </c>
      <c r="AH42" s="198">
        <f t="shared" ca="1" si="23"/>
        <v>22471.508575615651</v>
      </c>
      <c r="AI42" s="198">
        <f t="shared" ca="1" si="23"/>
        <v>23785.186040726323</v>
      </c>
      <c r="AJ42" s="198">
        <f t="shared" ca="1" si="23"/>
        <v>24848.956483510414</v>
      </c>
      <c r="AK42" s="198">
        <f t="shared" ca="1" si="23"/>
        <v>26459.699407055108</v>
      </c>
      <c r="AL42" s="198">
        <f t="shared" ca="1" si="23"/>
        <v>27752.141410550714</v>
      </c>
      <c r="AM42" s="198">
        <f t="shared" ca="1" si="23"/>
        <v>28823.005774571175</v>
      </c>
      <c r="AN42" s="198">
        <f t="shared" ca="1" si="23"/>
        <v>30628.326184293881</v>
      </c>
      <c r="AO42" s="198">
        <f t="shared" ca="1" si="23"/>
        <v>32251.340207298701</v>
      </c>
      <c r="AP42" s="198">
        <f t="shared" ca="1" si="23"/>
        <v>33752.246521610075</v>
      </c>
      <c r="AQ42" s="198">
        <f t="shared" ca="1" si="23"/>
        <v>45037.686566150383</v>
      </c>
      <c r="AR42" s="198">
        <f t="shared" ca="1" si="23"/>
        <v>54183.902030089477</v>
      </c>
      <c r="AS42" s="198">
        <f t="shared" ca="1" si="23"/>
        <v>61681.071890718653</v>
      </c>
      <c r="AT42" s="198">
        <f t="shared" ca="1" si="23"/>
        <v>68078.639430537922</v>
      </c>
      <c r="AU42" s="198">
        <f t="shared" ca="1" si="23"/>
        <v>73646.805630840317</v>
      </c>
      <c r="AV42" s="198">
        <f t="shared" ca="1" si="23"/>
        <v>78589.390424878977</v>
      </c>
      <c r="AW42" s="198">
        <f t="shared" ca="1" si="23"/>
        <v>83065.932103165076</v>
      </c>
      <c r="AX42" s="198">
        <f t="shared" ca="1" si="23"/>
        <v>87215.456452414452</v>
      </c>
      <c r="AY42" s="198">
        <f t="shared" ca="1" si="23"/>
        <v>91131.943409898086</v>
      </c>
      <c r="AZ42" s="198">
        <f t="shared" ca="1" si="23"/>
        <v>95055.942830527172</v>
      </c>
      <c r="BA42" s="198">
        <f t="shared" ca="1" si="23"/>
        <v>99023.026003875741</v>
      </c>
      <c r="BB42" s="198">
        <f t="shared" ca="1" si="23"/>
        <v>103046.52115458256</v>
      </c>
    </row>
    <row r="43" spans="1:71" s="201" customFormat="1" x14ac:dyDescent="0.15">
      <c r="A43" s="200" t="s">
        <v>176</v>
      </c>
      <c r="B43" s="252"/>
      <c r="C43" s="237">
        <f t="shared" ref="C43:F43" ca="1" si="24">IFERROR((C6+C13+C24)/C42,0)</f>
        <v>5.7166797631693305</v>
      </c>
      <c r="D43" s="201">
        <f t="shared" ca="1" si="24"/>
        <v>2.4013102235950559</v>
      </c>
      <c r="E43" s="201">
        <f t="shared" ca="1" si="24"/>
        <v>1.9400173933016238</v>
      </c>
      <c r="F43" s="201">
        <f t="shared" ca="1" si="24"/>
        <v>1.3361265321395219</v>
      </c>
      <c r="G43" s="201">
        <f>IFERROR((G6+G13+G24)/G42,0)</f>
        <v>10</v>
      </c>
      <c r="H43" s="201">
        <f t="shared" ref="H43:BB43" ca="1" si="25">IFERROR((H6+H13+H24)/H42,0)</f>
        <v>6.5753424657534252</v>
      </c>
      <c r="I43" s="201">
        <f t="shared" ca="1" si="25"/>
        <v>5.5979529745017249</v>
      </c>
      <c r="J43" s="201">
        <f t="shared" ca="1" si="25"/>
        <v>8.8422015416816642</v>
      </c>
      <c r="K43" s="201">
        <f t="shared" ca="1" si="25"/>
        <v>7.9651248961555829</v>
      </c>
      <c r="L43" s="201">
        <f t="shared" ca="1" si="25"/>
        <v>7.5546028961273564</v>
      </c>
      <c r="M43" s="201">
        <f t="shared" ca="1" si="25"/>
        <v>10.766101544469608</v>
      </c>
      <c r="N43" s="201">
        <f t="shared" ca="1" si="25"/>
        <v>7.0715148858736274</v>
      </c>
      <c r="O43" s="201">
        <f t="shared" ca="1" si="25"/>
        <v>5.298464912861423</v>
      </c>
      <c r="P43" s="201">
        <f t="shared" ca="1" si="25"/>
        <v>4.6548107535951884</v>
      </c>
      <c r="Q43" s="201">
        <f t="shared" ca="1" si="25"/>
        <v>4.3570593883022735</v>
      </c>
      <c r="R43" s="201">
        <f t="shared" ca="1" si="25"/>
        <v>4.1895724915951327</v>
      </c>
      <c r="S43" s="201">
        <f t="shared" ca="1" si="25"/>
        <v>5.3389491177266981</v>
      </c>
      <c r="T43" s="201">
        <f t="shared" ca="1" si="25"/>
        <v>3.7293815463620641</v>
      </c>
      <c r="U43" s="201">
        <f t="shared" ca="1" si="25"/>
        <v>3.0402748257955863</v>
      </c>
      <c r="V43" s="201">
        <f t="shared" ca="1" si="25"/>
        <v>2.6899361170432803</v>
      </c>
      <c r="W43" s="201">
        <f t="shared" ca="1" si="25"/>
        <v>2.4886527586775098</v>
      </c>
      <c r="X43" s="201">
        <f t="shared" ca="1" si="25"/>
        <v>2.3596152186656951</v>
      </c>
      <c r="Y43" s="201">
        <f t="shared" ca="1" si="25"/>
        <v>2.2468468771253041</v>
      </c>
      <c r="Z43" s="201">
        <f t="shared" ca="1" si="25"/>
        <v>2.1364743196918363</v>
      </c>
      <c r="AA43" s="201">
        <f t="shared" ca="1" si="25"/>
        <v>2.0314146371923107</v>
      </c>
      <c r="AB43" s="201">
        <f t="shared" ca="1" si="25"/>
        <v>1.9468822476602763</v>
      </c>
      <c r="AC43" s="201">
        <f t="shared" ca="1" si="25"/>
        <v>1.8826233672015955</v>
      </c>
      <c r="AD43" s="201">
        <f t="shared" ca="1" si="25"/>
        <v>1.8297294476904291</v>
      </c>
      <c r="AE43" s="201">
        <f t="shared" ca="1" si="25"/>
        <v>2.6507677833253465</v>
      </c>
      <c r="AF43" s="201">
        <f t="shared" ca="1" si="25"/>
        <v>2.2415330812229275</v>
      </c>
      <c r="AG43" s="201">
        <f t="shared" ca="1" si="25"/>
        <v>2.0084317837124019</v>
      </c>
      <c r="AH43" s="201">
        <f t="shared" ca="1" si="25"/>
        <v>1.8603552799243268</v>
      </c>
      <c r="AI43" s="201">
        <f t="shared" ca="1" si="25"/>
        <v>1.7587679570940757</v>
      </c>
      <c r="AJ43" s="201">
        <f t="shared" ca="1" si="25"/>
        <v>1.6846051293314173</v>
      </c>
      <c r="AK43" s="201">
        <f t="shared" ca="1" si="25"/>
        <v>1.9610640608981942</v>
      </c>
      <c r="AL43" s="201">
        <f t="shared" ca="1" si="25"/>
        <v>1.8707777149823825</v>
      </c>
      <c r="AM43" s="201">
        <f t="shared" ca="1" si="25"/>
        <v>1.802291301856304</v>
      </c>
      <c r="AN43" s="201">
        <f t="shared" ca="1" si="25"/>
        <v>2.0289693064435266</v>
      </c>
      <c r="AO43" s="201">
        <f t="shared" ca="1" si="25"/>
        <v>1.9329699452332962</v>
      </c>
      <c r="AP43" s="201">
        <f t="shared" ca="1" si="25"/>
        <v>1.8528625134425925</v>
      </c>
      <c r="AQ43" s="201">
        <f t="shared" ca="1" si="25"/>
        <v>2.2811150326328318</v>
      </c>
      <c r="AR43" s="201">
        <f t="shared" ca="1" si="25"/>
        <v>1.8998659012386974</v>
      </c>
      <c r="AS43" s="201">
        <f t="shared" ca="1" si="25"/>
        <v>1.6722918544853402</v>
      </c>
      <c r="AT43" s="201">
        <f t="shared" ca="1" si="25"/>
        <v>1.5206331871609944</v>
      </c>
      <c r="AU43" s="201">
        <f t="shared" ca="1" si="25"/>
        <v>1.4108527514645877</v>
      </c>
      <c r="AV43" s="201">
        <f t="shared" ca="1" si="25"/>
        <v>1.326994715342825</v>
      </c>
      <c r="AW43" s="201">
        <f t="shared" ca="1" si="25"/>
        <v>1.2600998928628198</v>
      </c>
      <c r="AX43" s="201">
        <f t="shared" ca="1" si="25"/>
        <v>1.2047304781533124</v>
      </c>
      <c r="AY43" s="201">
        <f t="shared" ca="1" si="25"/>
        <v>1.1573535882961896</v>
      </c>
      <c r="AZ43" s="201">
        <f t="shared" ca="1" si="25"/>
        <v>1.115557225539112</v>
      </c>
      <c r="BA43" s="201">
        <f t="shared" ca="1" si="25"/>
        <v>1.0767714125567214</v>
      </c>
      <c r="BB43" s="201">
        <f t="shared" ca="1" si="25"/>
        <v>1.0404163154715094</v>
      </c>
    </row>
    <row r="44" spans="1:71" s="173" customFormat="1" x14ac:dyDescent="0.15">
      <c r="A44" s="171" t="s">
        <v>46</v>
      </c>
      <c r="B44" s="253"/>
      <c r="C44" s="171"/>
      <c r="D44" s="171"/>
      <c r="E44" s="171"/>
      <c r="F44" s="171"/>
      <c r="G44" s="171"/>
    </row>
    <row r="45" spans="1:71" s="173" customFormat="1" x14ac:dyDescent="0.15">
      <c r="A45" s="171" t="s">
        <v>46</v>
      </c>
      <c r="B45" s="253"/>
      <c r="C45" s="171"/>
      <c r="D45" s="171"/>
      <c r="E45" s="171"/>
      <c r="F45" s="171"/>
      <c r="G45" s="171"/>
    </row>
    <row r="46" spans="1:71" s="173" customFormat="1" x14ac:dyDescent="0.15">
      <c r="A46" s="171" t="s">
        <v>46</v>
      </c>
      <c r="B46" s="253"/>
      <c r="C46" s="171"/>
      <c r="D46" s="171"/>
      <c r="E46" s="171"/>
      <c r="F46" s="171"/>
      <c r="G46" s="171"/>
    </row>
    <row r="47" spans="1:71" s="173" customFormat="1" x14ac:dyDescent="0.15">
      <c r="A47" s="171" t="s">
        <v>46</v>
      </c>
      <c r="B47" s="253"/>
      <c r="C47" s="171"/>
      <c r="D47" s="171"/>
      <c r="E47" s="171"/>
      <c r="F47" s="171"/>
      <c r="G47" s="171"/>
    </row>
    <row r="48" spans="1:71" s="54" customFormat="1" x14ac:dyDescent="0.15">
      <c r="A48" s="54" t="s">
        <v>46</v>
      </c>
      <c r="B48" s="254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s="54" customFormat="1" x14ac:dyDescent="0.15">
      <c r="A49" s="54" t="s">
        <v>46</v>
      </c>
      <c r="B49" s="254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s="54" customFormat="1" x14ac:dyDescent="0.15">
      <c r="A50" s="54" t="s">
        <v>46</v>
      </c>
      <c r="B50" s="254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s="54" customFormat="1" x14ac:dyDescent="0.15">
      <c r="A51" s="54" t="s">
        <v>46</v>
      </c>
      <c r="B51" s="254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</row>
    <row r="52" spans="1:71" s="54" customFormat="1" x14ac:dyDescent="0.15">
      <c r="A52" s="54" t="s">
        <v>46</v>
      </c>
      <c r="B52" s="254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</row>
    <row r="53" spans="1:71" s="54" customFormat="1" x14ac:dyDescent="0.15">
      <c r="A53" s="54" t="s">
        <v>46</v>
      </c>
      <c r="B53" s="254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s="54" customFormat="1" x14ac:dyDescent="0.15">
      <c r="A54" s="54" t="s">
        <v>46</v>
      </c>
      <c r="B54" s="2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s="54" customFormat="1" x14ac:dyDescent="0.15">
      <c r="A55" s="54" t="s">
        <v>46</v>
      </c>
      <c r="B55" s="254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s="54" customFormat="1" x14ac:dyDescent="0.15">
      <c r="A56" s="54" t="s">
        <v>46</v>
      </c>
      <c r="B56" s="254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</row>
    <row r="57" spans="1:71" s="54" customFormat="1" x14ac:dyDescent="0.15">
      <c r="A57" s="54" t="s">
        <v>46</v>
      </c>
      <c r="B57" s="254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</row>
    <row r="58" spans="1:71" s="54" customFormat="1" x14ac:dyDescent="0.15">
      <c r="A58" s="54" t="s">
        <v>46</v>
      </c>
      <c r="B58" s="254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</row>
    <row r="59" spans="1:71" s="54" customFormat="1" x14ac:dyDescent="0.15">
      <c r="A59" s="54" t="s">
        <v>46</v>
      </c>
      <c r="B59" s="254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</row>
    <row r="60" spans="1:71" s="54" customFormat="1" x14ac:dyDescent="0.15">
      <c r="A60" s="54" t="s">
        <v>46</v>
      </c>
      <c r="B60" s="254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</row>
    <row r="61" spans="1:71" s="54" customFormat="1" x14ac:dyDescent="0.15">
      <c r="A61" s="54" t="s">
        <v>46</v>
      </c>
      <c r="B61" s="254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s="54" customFormat="1" x14ac:dyDescent="0.15">
      <c r="A62" s="54" t="s">
        <v>46</v>
      </c>
      <c r="B62" s="254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s="54" customFormat="1" x14ac:dyDescent="0.15">
      <c r="A63" s="54" t="s">
        <v>46</v>
      </c>
      <c r="B63" s="254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</row>
    <row r="64" spans="1:71" s="54" customFormat="1" x14ac:dyDescent="0.15">
      <c r="A64" s="54" t="s">
        <v>46</v>
      </c>
      <c r="B64" s="254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spans="1:71" s="54" customFormat="1" x14ac:dyDescent="0.15">
      <c r="A65" s="54" t="s">
        <v>46</v>
      </c>
      <c r="B65" s="254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</row>
    <row r="66" spans="1:71" s="54" customFormat="1" x14ac:dyDescent="0.15">
      <c r="A66" s="54" t="s">
        <v>46</v>
      </c>
      <c r="B66" s="254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</row>
    <row r="67" spans="1:71" s="54" customFormat="1" x14ac:dyDescent="0.15">
      <c r="A67" s="54" t="s">
        <v>46</v>
      </c>
      <c r="B67" s="254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</row>
    <row r="68" spans="1:71" s="54" customFormat="1" x14ac:dyDescent="0.15">
      <c r="A68" s="54" t="s">
        <v>46</v>
      </c>
      <c r="B68" s="254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</row>
    <row r="69" spans="1:71" s="54" customFormat="1" x14ac:dyDescent="0.15">
      <c r="A69" s="54" t="s">
        <v>46</v>
      </c>
      <c r="B69" s="254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</row>
    <row r="70" spans="1:71" s="54" customFormat="1" x14ac:dyDescent="0.15">
      <c r="A70" s="54" t="s">
        <v>46</v>
      </c>
      <c r="B70" s="254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</row>
    <row r="71" spans="1:71" s="54" customFormat="1" x14ac:dyDescent="0.15">
      <c r="A71" s="54" t="s">
        <v>46</v>
      </c>
      <c r="B71" s="254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</row>
    <row r="72" spans="1:71" s="54" customFormat="1" x14ac:dyDescent="0.15">
      <c r="A72" s="54" t="s">
        <v>46</v>
      </c>
      <c r="B72" s="254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</row>
    <row r="73" spans="1:71" s="54" customFormat="1" x14ac:dyDescent="0.15">
      <c r="A73" s="54" t="s">
        <v>46</v>
      </c>
      <c r="B73" s="254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</row>
    <row r="74" spans="1:71" s="54" customFormat="1" x14ac:dyDescent="0.15">
      <c r="A74" s="54" t="s">
        <v>46</v>
      </c>
      <c r="B74" s="254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</row>
    <row r="75" spans="1:71" s="54" customFormat="1" x14ac:dyDescent="0.15">
      <c r="A75" s="54" t="s">
        <v>46</v>
      </c>
      <c r="B75" s="254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</row>
    <row r="76" spans="1:71" s="54" customFormat="1" x14ac:dyDescent="0.15">
      <c r="A76" s="54" t="s">
        <v>46</v>
      </c>
      <c r="B76" s="254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</row>
    <row r="77" spans="1:71" s="54" customFormat="1" x14ac:dyDescent="0.15">
      <c r="A77" s="54" t="s">
        <v>46</v>
      </c>
      <c r="B77" s="254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</row>
    <row r="78" spans="1:71" s="54" customFormat="1" x14ac:dyDescent="0.15">
      <c r="A78" s="54" t="s">
        <v>46</v>
      </c>
      <c r="B78" s="254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</row>
    <row r="79" spans="1:71" s="54" customFormat="1" x14ac:dyDescent="0.15">
      <c r="A79" s="54" t="s">
        <v>46</v>
      </c>
      <c r="B79" s="254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</row>
    <row r="80" spans="1:71" s="54" customFormat="1" x14ac:dyDescent="0.15">
      <c r="A80" s="54" t="s">
        <v>46</v>
      </c>
      <c r="B80" s="254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</row>
    <row r="81" spans="1:71" s="54" customFormat="1" x14ac:dyDescent="0.15">
      <c r="A81" s="54" t="s">
        <v>46</v>
      </c>
      <c r="B81" s="254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</row>
    <row r="82" spans="1:71" s="54" customFormat="1" x14ac:dyDescent="0.15">
      <c r="A82" s="54" t="s">
        <v>46</v>
      </c>
      <c r="B82" s="254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</row>
    <row r="83" spans="1:71" s="54" customFormat="1" x14ac:dyDescent="0.15">
      <c r="A83" s="54" t="s">
        <v>46</v>
      </c>
      <c r="B83" s="254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</row>
    <row r="84" spans="1:71" s="54" customFormat="1" x14ac:dyDescent="0.15">
      <c r="A84" s="54" t="s">
        <v>46</v>
      </c>
      <c r="B84" s="254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</row>
    <row r="85" spans="1:71" s="54" customFormat="1" x14ac:dyDescent="0.15">
      <c r="A85" s="54" t="s">
        <v>46</v>
      </c>
      <c r="B85" s="254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</row>
  </sheetData>
  <pageMargins left="0.7" right="0.7" top="0.75" bottom="0.75" header="0.3" footer="0.3"/>
  <pageSetup scale="75" fitToWidth="0" fitToHeight="0"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tabColor rgb="FFFFFF00"/>
  </sheetPr>
  <dimension ref="A1:BS77"/>
  <sheetViews>
    <sheetView workbookViewId="0">
      <pane xSplit="6" ySplit="3" topLeftCell="G4" activePane="bottomRight" state="frozen"/>
      <selection activeCell="G40" sqref="G40"/>
      <selection pane="topRight" activeCell="G40" sqref="G40"/>
      <selection pane="bottomLeft" activeCell="G40" sqref="G40"/>
      <selection pane="bottomRight"/>
    </sheetView>
  </sheetViews>
  <sheetFormatPr baseColWidth="10" defaultColWidth="8.83203125" defaultRowHeight="13" x14ac:dyDescent="0.15"/>
  <cols>
    <col min="1" max="1" width="39.5" style="54" customWidth="1"/>
    <col min="2" max="2" width="8.83203125" style="54" customWidth="1"/>
    <col min="3" max="3" width="13" style="76" customWidth="1"/>
    <col min="4" max="7" width="13" style="54" customWidth="1"/>
    <col min="8" max="54" width="13" style="52" customWidth="1"/>
    <col min="55" max="16384" width="8.83203125" style="52"/>
  </cols>
  <sheetData>
    <row r="1" spans="1:71" s="32" customFormat="1" ht="18" x14ac:dyDescent="0.2">
      <c r="A1" s="138" t="str">
        <f>+Main!A1</f>
        <v>BobCo</v>
      </c>
      <c r="B1" s="27"/>
      <c r="C1" s="28" t="s">
        <v>48</v>
      </c>
      <c r="D1" s="29"/>
      <c r="E1" s="29"/>
      <c r="F1" s="29"/>
      <c r="G1" s="30" t="s">
        <v>56</v>
      </c>
      <c r="H1" s="31"/>
      <c r="I1" s="31"/>
      <c r="J1" s="31"/>
      <c r="K1" s="30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71" ht="16" x14ac:dyDescent="0.2">
      <c r="A2" s="332" t="s">
        <v>229</v>
      </c>
      <c r="B2" s="16"/>
      <c r="D2" s="33"/>
      <c r="E2" s="33"/>
      <c r="F2" s="33"/>
      <c r="G2" s="34">
        <f t="shared" ref="G2:BB2" si="0">YEAR(G3)</f>
        <v>2019</v>
      </c>
      <c r="H2" s="35">
        <f t="shared" si="0"/>
        <v>2019</v>
      </c>
      <c r="I2" s="35">
        <f t="shared" si="0"/>
        <v>2019</v>
      </c>
      <c r="J2" s="35">
        <f t="shared" si="0"/>
        <v>2019</v>
      </c>
      <c r="K2" s="35">
        <f t="shared" si="0"/>
        <v>2019</v>
      </c>
      <c r="L2" s="35">
        <f t="shared" si="0"/>
        <v>2019</v>
      </c>
      <c r="M2" s="35">
        <f t="shared" si="0"/>
        <v>2019</v>
      </c>
      <c r="N2" s="35">
        <f t="shared" si="0"/>
        <v>2019</v>
      </c>
      <c r="O2" s="35">
        <f t="shared" si="0"/>
        <v>2019</v>
      </c>
      <c r="P2" s="35">
        <f t="shared" si="0"/>
        <v>2019</v>
      </c>
      <c r="Q2" s="35">
        <f t="shared" si="0"/>
        <v>2019</v>
      </c>
      <c r="R2" s="35">
        <f t="shared" si="0"/>
        <v>2019</v>
      </c>
      <c r="S2" s="35">
        <f t="shared" si="0"/>
        <v>2020</v>
      </c>
      <c r="T2" s="35">
        <f t="shared" si="0"/>
        <v>2020</v>
      </c>
      <c r="U2" s="35">
        <f t="shared" si="0"/>
        <v>2020</v>
      </c>
      <c r="V2" s="35">
        <f t="shared" si="0"/>
        <v>2020</v>
      </c>
      <c r="W2" s="35">
        <f t="shared" si="0"/>
        <v>2020</v>
      </c>
      <c r="X2" s="35">
        <f t="shared" si="0"/>
        <v>2020</v>
      </c>
      <c r="Y2" s="35">
        <f t="shared" si="0"/>
        <v>2020</v>
      </c>
      <c r="Z2" s="35">
        <f t="shared" si="0"/>
        <v>2020</v>
      </c>
      <c r="AA2" s="35">
        <f t="shared" si="0"/>
        <v>2020</v>
      </c>
      <c r="AB2" s="35">
        <f t="shared" si="0"/>
        <v>2020</v>
      </c>
      <c r="AC2" s="35">
        <f t="shared" si="0"/>
        <v>2020</v>
      </c>
      <c r="AD2" s="35">
        <f t="shared" si="0"/>
        <v>2020</v>
      </c>
      <c r="AE2" s="35">
        <f t="shared" si="0"/>
        <v>2021</v>
      </c>
      <c r="AF2" s="35">
        <f t="shared" si="0"/>
        <v>2021</v>
      </c>
      <c r="AG2" s="35">
        <f t="shared" si="0"/>
        <v>2021</v>
      </c>
      <c r="AH2" s="35">
        <f t="shared" si="0"/>
        <v>2021</v>
      </c>
      <c r="AI2" s="35">
        <f t="shared" si="0"/>
        <v>2021</v>
      </c>
      <c r="AJ2" s="35">
        <f t="shared" si="0"/>
        <v>2021</v>
      </c>
      <c r="AK2" s="35">
        <f t="shared" si="0"/>
        <v>2021</v>
      </c>
      <c r="AL2" s="35">
        <f t="shared" si="0"/>
        <v>2021</v>
      </c>
      <c r="AM2" s="35">
        <f t="shared" si="0"/>
        <v>2021</v>
      </c>
      <c r="AN2" s="35">
        <f t="shared" si="0"/>
        <v>2021</v>
      </c>
      <c r="AO2" s="35">
        <f t="shared" si="0"/>
        <v>2021</v>
      </c>
      <c r="AP2" s="35">
        <f t="shared" si="0"/>
        <v>2021</v>
      </c>
      <c r="AQ2" s="35">
        <f t="shared" si="0"/>
        <v>2022</v>
      </c>
      <c r="AR2" s="35">
        <f t="shared" si="0"/>
        <v>2022</v>
      </c>
      <c r="AS2" s="35">
        <f t="shared" si="0"/>
        <v>2022</v>
      </c>
      <c r="AT2" s="35">
        <f t="shared" si="0"/>
        <v>2022</v>
      </c>
      <c r="AU2" s="35">
        <f t="shared" si="0"/>
        <v>2022</v>
      </c>
      <c r="AV2" s="35">
        <f t="shared" si="0"/>
        <v>2022</v>
      </c>
      <c r="AW2" s="35">
        <f t="shared" si="0"/>
        <v>2022</v>
      </c>
      <c r="AX2" s="35">
        <f t="shared" si="0"/>
        <v>2022</v>
      </c>
      <c r="AY2" s="35">
        <f t="shared" si="0"/>
        <v>2022</v>
      </c>
      <c r="AZ2" s="35">
        <f t="shared" si="0"/>
        <v>2022</v>
      </c>
      <c r="BA2" s="35">
        <f t="shared" si="0"/>
        <v>2022</v>
      </c>
      <c r="BB2" s="35">
        <f t="shared" si="0"/>
        <v>2022</v>
      </c>
    </row>
    <row r="3" spans="1:71" s="40" customFormat="1" x14ac:dyDescent="0.15">
      <c r="B3" s="36" t="s">
        <v>5</v>
      </c>
      <c r="C3" s="37">
        <f>YEAR(Main!$H$2)</f>
        <v>2019</v>
      </c>
      <c r="D3" s="38">
        <f>C3+1</f>
        <v>2020</v>
      </c>
      <c r="E3" s="38">
        <f t="shared" ref="E3:F3" si="1">D3+1</f>
        <v>2021</v>
      </c>
      <c r="F3" s="38">
        <f t="shared" si="1"/>
        <v>2022</v>
      </c>
      <c r="G3" s="39">
        <f>EOMONTH(Main!$H$2,0)</f>
        <v>43496</v>
      </c>
      <c r="H3" s="40">
        <f>EOMONTH(G3,1)</f>
        <v>43524</v>
      </c>
      <c r="I3" s="40">
        <f>EOMONTH(H3,1)</f>
        <v>43555</v>
      </c>
      <c r="J3" s="40">
        <f t="shared" ref="J3:BB3" si="2">EOMONTH(I3,1)</f>
        <v>43585</v>
      </c>
      <c r="K3" s="40">
        <f t="shared" si="2"/>
        <v>43616</v>
      </c>
      <c r="L3" s="40">
        <f t="shared" si="2"/>
        <v>43646</v>
      </c>
      <c r="M3" s="40">
        <f t="shared" si="2"/>
        <v>43677</v>
      </c>
      <c r="N3" s="40">
        <f t="shared" si="2"/>
        <v>43708</v>
      </c>
      <c r="O3" s="40">
        <f t="shared" si="2"/>
        <v>43738</v>
      </c>
      <c r="P3" s="40">
        <f t="shared" si="2"/>
        <v>43769</v>
      </c>
      <c r="Q3" s="40">
        <f t="shared" si="2"/>
        <v>43799</v>
      </c>
      <c r="R3" s="40">
        <f t="shared" si="2"/>
        <v>43830</v>
      </c>
      <c r="S3" s="40">
        <f t="shared" si="2"/>
        <v>43861</v>
      </c>
      <c r="T3" s="40">
        <f t="shared" si="2"/>
        <v>43890</v>
      </c>
      <c r="U3" s="40">
        <f t="shared" si="2"/>
        <v>43921</v>
      </c>
      <c r="V3" s="40">
        <f t="shared" si="2"/>
        <v>43951</v>
      </c>
      <c r="W3" s="40">
        <f t="shared" si="2"/>
        <v>43982</v>
      </c>
      <c r="X3" s="40">
        <f t="shared" si="2"/>
        <v>44012</v>
      </c>
      <c r="Y3" s="40">
        <f t="shared" si="2"/>
        <v>44043</v>
      </c>
      <c r="Z3" s="40">
        <f t="shared" si="2"/>
        <v>44074</v>
      </c>
      <c r="AA3" s="40">
        <f t="shared" si="2"/>
        <v>44104</v>
      </c>
      <c r="AB3" s="40">
        <f t="shared" si="2"/>
        <v>44135</v>
      </c>
      <c r="AC3" s="40">
        <f t="shared" si="2"/>
        <v>44165</v>
      </c>
      <c r="AD3" s="40">
        <f t="shared" si="2"/>
        <v>44196</v>
      </c>
      <c r="AE3" s="40">
        <f t="shared" si="2"/>
        <v>44227</v>
      </c>
      <c r="AF3" s="40">
        <f t="shared" si="2"/>
        <v>44255</v>
      </c>
      <c r="AG3" s="40">
        <f t="shared" si="2"/>
        <v>44286</v>
      </c>
      <c r="AH3" s="40">
        <f t="shared" si="2"/>
        <v>44316</v>
      </c>
      <c r="AI3" s="40">
        <f t="shared" si="2"/>
        <v>44347</v>
      </c>
      <c r="AJ3" s="40">
        <f t="shared" si="2"/>
        <v>44377</v>
      </c>
      <c r="AK3" s="40">
        <f t="shared" si="2"/>
        <v>44408</v>
      </c>
      <c r="AL3" s="40">
        <f t="shared" si="2"/>
        <v>44439</v>
      </c>
      <c r="AM3" s="40">
        <f t="shared" si="2"/>
        <v>44469</v>
      </c>
      <c r="AN3" s="40">
        <f t="shared" si="2"/>
        <v>44500</v>
      </c>
      <c r="AO3" s="40">
        <f t="shared" si="2"/>
        <v>44530</v>
      </c>
      <c r="AP3" s="40">
        <f t="shared" si="2"/>
        <v>44561</v>
      </c>
      <c r="AQ3" s="40">
        <f t="shared" si="2"/>
        <v>44592</v>
      </c>
      <c r="AR3" s="40">
        <f t="shared" si="2"/>
        <v>44620</v>
      </c>
      <c r="AS3" s="40">
        <f t="shared" si="2"/>
        <v>44651</v>
      </c>
      <c r="AT3" s="40">
        <f t="shared" si="2"/>
        <v>44681</v>
      </c>
      <c r="AU3" s="40">
        <f t="shared" si="2"/>
        <v>44712</v>
      </c>
      <c r="AV3" s="40">
        <f t="shared" si="2"/>
        <v>44742</v>
      </c>
      <c r="AW3" s="40">
        <f t="shared" si="2"/>
        <v>44773</v>
      </c>
      <c r="AX3" s="40">
        <f t="shared" si="2"/>
        <v>44804</v>
      </c>
      <c r="AY3" s="40">
        <f t="shared" si="2"/>
        <v>44834</v>
      </c>
      <c r="AZ3" s="40">
        <f t="shared" si="2"/>
        <v>44865</v>
      </c>
      <c r="BA3" s="40">
        <f t="shared" si="2"/>
        <v>44895</v>
      </c>
      <c r="BB3" s="40">
        <f t="shared" si="2"/>
        <v>44926</v>
      </c>
    </row>
    <row r="4" spans="1:71" s="192" customFormat="1" ht="16" x14ac:dyDescent="0.2">
      <c r="A4" s="193" t="s">
        <v>42</v>
      </c>
      <c r="B4" s="193"/>
      <c r="C4" s="210"/>
      <c r="D4" s="193"/>
      <c r="E4" s="193"/>
      <c r="F4" s="193"/>
      <c r="S4" s="204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</row>
    <row r="5" spans="1:71" x14ac:dyDescent="0.15">
      <c r="A5" s="86" t="s">
        <v>84</v>
      </c>
      <c r="C5" s="82"/>
      <c r="D5" s="77"/>
      <c r="E5" s="77"/>
      <c r="F5" s="77"/>
      <c r="G5" s="7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x14ac:dyDescent="0.15">
      <c r="A6" s="95" t="s">
        <v>74</v>
      </c>
      <c r="C6" s="82">
        <f ca="1">SUMIFS($G6:$BB6,$G$3:$BB$3,DATE(C$3,12,31))</f>
        <v>0</v>
      </c>
      <c r="D6" s="77">
        <f ca="1">SUMIFS($G6:$BB6,$G$3:$BB$3,DATE(D$3,12,31))</f>
        <v>2</v>
      </c>
      <c r="E6" s="77">
        <f ca="1">SUMIFS($G6:$BB6,$G$3:$BB$3,DATE(E$3,12,31))</f>
        <v>4</v>
      </c>
      <c r="F6" s="77">
        <f ca="1">SUMIFS($G6:$BB6,$G$3:$BB$3,DATE(F$3,12,31))</f>
        <v>6</v>
      </c>
      <c r="G6" s="77">
        <f>IFERROR(ROUND(Sales!G42*12/INDEX(Main!$C$65:$F$65,G$2-YEAR(Main!$H$2)+1),0),0)</f>
        <v>0</v>
      </c>
      <c r="H6" s="80">
        <f ca="1">IFERROR(ROUND(Sales!H42*12/INDEX(Main!$C$65:$F$65,H$2-YEAR(Main!$H$2)+1),0),0)</f>
        <v>0</v>
      </c>
      <c r="I6" s="80">
        <f ca="1">IFERROR(ROUND(Sales!I42*12/INDEX(Main!$C$65:$F$65,I$2-YEAR(Main!$H$2)+1),0),0)</f>
        <v>0</v>
      </c>
      <c r="J6" s="80">
        <f ca="1">IFERROR(ROUND(Sales!J42*12/INDEX(Main!$C$65:$F$65,J$2-YEAR(Main!$H$2)+1),0),0)</f>
        <v>0</v>
      </c>
      <c r="K6" s="80">
        <f ca="1">IFERROR(ROUND(Sales!K42*12/INDEX(Main!$C$65:$F$65,K$2-YEAR(Main!$H$2)+1),0),0)</f>
        <v>0</v>
      </c>
      <c r="L6" s="80">
        <f ca="1">IFERROR(ROUND(Sales!L42*12/INDEX(Main!$C$65:$F$65,L$2-YEAR(Main!$H$2)+1),0),0)</f>
        <v>0</v>
      </c>
      <c r="M6" s="80">
        <f ca="1">IFERROR(ROUND(Sales!M42*12/INDEX(Main!$C$65:$F$65,M$2-YEAR(Main!$H$2)+1),0),0)</f>
        <v>0</v>
      </c>
      <c r="N6" s="80">
        <f ca="1">IFERROR(ROUND(Sales!N42*12/INDEX(Main!$C$65:$F$65,N$2-YEAR(Main!$H$2)+1),0),0)</f>
        <v>0</v>
      </c>
      <c r="O6" s="80">
        <f ca="1">IFERROR(ROUND(Sales!O42*12/INDEX(Main!$C$65:$F$65,O$2-YEAR(Main!$H$2)+1),0),0)</f>
        <v>0</v>
      </c>
      <c r="P6" s="80">
        <f ca="1">IFERROR(ROUND(Sales!P42*12/INDEX(Main!$C$65:$F$65,P$2-YEAR(Main!$H$2)+1),0),0)</f>
        <v>0</v>
      </c>
      <c r="Q6" s="80">
        <f ca="1">IFERROR(ROUND(Sales!Q42*12/INDEX(Main!$C$65:$F$65,Q$2-YEAR(Main!$H$2)+1),0),0)</f>
        <v>0</v>
      </c>
      <c r="R6" s="80">
        <f ca="1">IFERROR(ROUND(Sales!R42*12/INDEX(Main!$C$65:$F$65,R$2-YEAR(Main!$H$2)+1),0),0)</f>
        <v>0</v>
      </c>
      <c r="S6" s="80">
        <f ca="1">IFERROR(ROUND(Sales!S42*12/INDEX(Main!$C$65:$F$65,S$2-YEAR(Main!$H$2)+1),0),0)</f>
        <v>1</v>
      </c>
      <c r="T6" s="80">
        <f ca="1">IFERROR(ROUND(Sales!T42*12/INDEX(Main!$C$65:$F$65,T$2-YEAR(Main!$H$2)+1),0),0)</f>
        <v>1</v>
      </c>
      <c r="U6" s="80">
        <f ca="1">IFERROR(ROUND(Sales!U42*12/INDEX(Main!$C$65:$F$65,U$2-YEAR(Main!$H$2)+1),0),0)</f>
        <v>1</v>
      </c>
      <c r="V6" s="80">
        <f ca="1">IFERROR(ROUND(Sales!V42*12/INDEX(Main!$C$65:$F$65,V$2-YEAR(Main!$H$2)+1),0),0)</f>
        <v>1</v>
      </c>
      <c r="W6" s="80">
        <f ca="1">IFERROR(ROUND(Sales!W42*12/INDEX(Main!$C$65:$F$65,W$2-YEAR(Main!$H$2)+1),0),0)</f>
        <v>1</v>
      </c>
      <c r="X6" s="80">
        <f ca="1">IFERROR(ROUND(Sales!X42*12/INDEX(Main!$C$65:$F$65,X$2-YEAR(Main!$H$2)+1),0),0)</f>
        <v>1</v>
      </c>
      <c r="Y6" s="80">
        <f ca="1">IFERROR(ROUND(Sales!Y42*12/INDEX(Main!$C$65:$F$65,Y$2-YEAR(Main!$H$2)+1),0),0)</f>
        <v>2</v>
      </c>
      <c r="Z6" s="80">
        <f ca="1">IFERROR(ROUND(Sales!Z42*12/INDEX(Main!$C$65:$F$65,Z$2-YEAR(Main!$H$2)+1),0),0)</f>
        <v>2</v>
      </c>
      <c r="AA6" s="80">
        <f ca="1">IFERROR(ROUND(Sales!AA42*12/INDEX(Main!$C$65:$F$65,AA$2-YEAR(Main!$H$2)+1),0),0)</f>
        <v>2</v>
      </c>
      <c r="AB6" s="80">
        <f ca="1">IFERROR(ROUND(Sales!AB42*12/INDEX(Main!$C$65:$F$65,AB$2-YEAR(Main!$H$2)+1),0),0)</f>
        <v>2</v>
      </c>
      <c r="AC6" s="80">
        <f ca="1">IFERROR(ROUND(Sales!AC42*12/INDEX(Main!$C$65:$F$65,AC$2-YEAR(Main!$H$2)+1),0),0)</f>
        <v>2</v>
      </c>
      <c r="AD6" s="80">
        <f ca="1">IFERROR(ROUND(Sales!AD42*12/INDEX(Main!$C$65:$F$65,AD$2-YEAR(Main!$H$2)+1),0),0)</f>
        <v>2</v>
      </c>
      <c r="AE6" s="80">
        <f ca="1">IFERROR(ROUND(Sales!AE42*12/INDEX(Main!$C$65:$F$65,AE$2-YEAR(Main!$H$2)+1),0),0)</f>
        <v>2</v>
      </c>
      <c r="AF6" s="80">
        <f ca="1">IFERROR(ROUND(Sales!AF42*12/INDEX(Main!$C$65:$F$65,AF$2-YEAR(Main!$H$2)+1),0),0)</f>
        <v>2</v>
      </c>
      <c r="AG6" s="80">
        <f ca="1">IFERROR(ROUND(Sales!AG42*12/INDEX(Main!$C$65:$F$65,AG$2-YEAR(Main!$H$2)+1),0),0)</f>
        <v>2</v>
      </c>
      <c r="AH6" s="80">
        <f ca="1">IFERROR(ROUND(Sales!AH42*12/INDEX(Main!$C$65:$F$65,AH$2-YEAR(Main!$H$2)+1),0),0)</f>
        <v>3</v>
      </c>
      <c r="AI6" s="80">
        <f ca="1">IFERROR(ROUND(Sales!AI42*12/INDEX(Main!$C$65:$F$65,AI$2-YEAR(Main!$H$2)+1),0),0)</f>
        <v>3</v>
      </c>
      <c r="AJ6" s="80">
        <f ca="1">IFERROR(ROUND(Sales!AJ42*12/INDEX(Main!$C$65:$F$65,AJ$2-YEAR(Main!$H$2)+1),0),0)</f>
        <v>3</v>
      </c>
      <c r="AK6" s="80">
        <f ca="1">IFERROR(ROUND(Sales!AK42*12/INDEX(Main!$C$65:$F$65,AK$2-YEAR(Main!$H$2)+1),0),0)</f>
        <v>3</v>
      </c>
      <c r="AL6" s="80">
        <f ca="1">IFERROR(ROUND(Sales!AL42*12/INDEX(Main!$C$65:$F$65,AL$2-YEAR(Main!$H$2)+1),0),0)</f>
        <v>3</v>
      </c>
      <c r="AM6" s="80">
        <f ca="1">IFERROR(ROUND(Sales!AM42*12/INDEX(Main!$C$65:$F$65,AM$2-YEAR(Main!$H$2)+1),0),0)</f>
        <v>3</v>
      </c>
      <c r="AN6" s="80">
        <f ca="1">IFERROR(ROUND(Sales!AN42*12/INDEX(Main!$C$65:$F$65,AN$2-YEAR(Main!$H$2)+1),0),0)</f>
        <v>4</v>
      </c>
      <c r="AO6" s="80">
        <f ca="1">IFERROR(ROUND(Sales!AO42*12/INDEX(Main!$C$65:$F$65,AO$2-YEAR(Main!$H$2)+1),0),0)</f>
        <v>4</v>
      </c>
      <c r="AP6" s="80">
        <f ca="1">IFERROR(ROUND(Sales!AP42*12/INDEX(Main!$C$65:$F$65,AP$2-YEAR(Main!$H$2)+1),0),0)</f>
        <v>4</v>
      </c>
      <c r="AQ6" s="80">
        <f ca="1">IFERROR(ROUND(Sales!AQ42*12/INDEX(Main!$C$65:$F$65,AQ$2-YEAR(Main!$H$2)+1),0),0)</f>
        <v>3</v>
      </c>
      <c r="AR6" s="80">
        <f ca="1">IFERROR(ROUND(Sales!AR42*12/INDEX(Main!$C$65:$F$65,AR$2-YEAR(Main!$H$2)+1),0),0)</f>
        <v>3</v>
      </c>
      <c r="AS6" s="80">
        <f ca="1">IFERROR(ROUND(Sales!AS42*12/INDEX(Main!$C$65:$F$65,AS$2-YEAR(Main!$H$2)+1),0),0)</f>
        <v>4</v>
      </c>
      <c r="AT6" s="80">
        <f ca="1">IFERROR(ROUND(Sales!AT42*12/INDEX(Main!$C$65:$F$65,AT$2-YEAR(Main!$H$2)+1),0),0)</f>
        <v>4</v>
      </c>
      <c r="AU6" s="80">
        <f ca="1">IFERROR(ROUND(Sales!AU42*12/INDEX(Main!$C$65:$F$65,AU$2-YEAR(Main!$H$2)+1),0),0)</f>
        <v>4</v>
      </c>
      <c r="AV6" s="80">
        <f ca="1">IFERROR(ROUND(Sales!AV42*12/INDEX(Main!$C$65:$F$65,AV$2-YEAR(Main!$H$2)+1),0),0)</f>
        <v>5</v>
      </c>
      <c r="AW6" s="80">
        <f ca="1">IFERROR(ROUND(Sales!AW42*12/INDEX(Main!$C$65:$F$65,AW$2-YEAR(Main!$H$2)+1),0),0)</f>
        <v>5</v>
      </c>
      <c r="AX6" s="80">
        <f ca="1">IFERROR(ROUND(Sales!AX42*12/INDEX(Main!$C$65:$F$65,AX$2-YEAR(Main!$H$2)+1),0),0)</f>
        <v>5</v>
      </c>
      <c r="AY6" s="80">
        <f ca="1">IFERROR(ROUND(Sales!AY42*12/INDEX(Main!$C$65:$F$65,AY$2-YEAR(Main!$H$2)+1),0),0)</f>
        <v>5</v>
      </c>
      <c r="AZ6" s="80">
        <f ca="1">IFERROR(ROUND(Sales!AZ42*12/INDEX(Main!$C$65:$F$65,AZ$2-YEAR(Main!$H$2)+1),0),0)</f>
        <v>6</v>
      </c>
      <c r="BA6" s="80">
        <f ca="1">IFERROR(ROUND(Sales!BA42*12/INDEX(Main!$C$65:$F$65,BA$2-YEAR(Main!$H$2)+1),0),0)</f>
        <v>6</v>
      </c>
      <c r="BB6" s="80">
        <f ca="1">IFERROR(ROUND(Sales!BB42*12/INDEX(Main!$C$65:$F$65,BB$2-YEAR(Main!$H$2)+1),0),0)</f>
        <v>6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x14ac:dyDescent="0.15">
      <c r="A7" s="95" t="s">
        <v>60</v>
      </c>
      <c r="C7" s="82">
        <f t="shared" ref="C7:F11" si="3">SUMIFS($G7:$BB7,$G$3:$BB$3,DATE(C$3,12,31))</f>
        <v>3</v>
      </c>
      <c r="D7" s="77">
        <f t="shared" si="3"/>
        <v>8</v>
      </c>
      <c r="E7" s="77">
        <f t="shared" si="3"/>
        <v>12</v>
      </c>
      <c r="F7" s="77">
        <f t="shared" si="3"/>
        <v>13</v>
      </c>
      <c r="G7" s="77">
        <f>VLOOKUP(G$2,Main!$B$52:$F$55,ROUNDUP(MONTH(G$3)/3,0)+1,0)</f>
        <v>2</v>
      </c>
      <c r="H7" s="77">
        <f>VLOOKUP(H$2,Main!$B$52:$F$55,ROUNDUP(MONTH(H$3)/3,0)+1,0)</f>
        <v>2</v>
      </c>
      <c r="I7" s="77">
        <f>VLOOKUP(I$2,Main!$B$52:$F$55,ROUNDUP(MONTH(I$3)/3,0)+1,0)</f>
        <v>2</v>
      </c>
      <c r="J7" s="77">
        <f>VLOOKUP(J$2,Main!$B$52:$F$55,ROUNDUP(MONTH(J$3)/3,0)+1,0)</f>
        <v>2</v>
      </c>
      <c r="K7" s="77">
        <f>VLOOKUP(K$2,Main!$B$52:$F$55,ROUNDUP(MONTH(K$3)/3,0)+1,0)</f>
        <v>2</v>
      </c>
      <c r="L7" s="80">
        <f>VLOOKUP(L$2,Main!$B$52:$F$55,ROUNDUP(MONTH(L$3)/3,0)+1,0)</f>
        <v>2</v>
      </c>
      <c r="M7" s="80">
        <f>VLOOKUP(M$2,Main!$B$52:$F$55,ROUNDUP(MONTH(M$3)/3,0)+1,0)</f>
        <v>3</v>
      </c>
      <c r="N7" s="80">
        <f>VLOOKUP(N$2,Main!$B$52:$F$55,ROUNDUP(MONTH(N$3)/3,0)+1,0)</f>
        <v>3</v>
      </c>
      <c r="O7" s="80">
        <f>VLOOKUP(O$2,Main!$B$52:$F$55,ROUNDUP(MONTH(O$3)/3,0)+1,0)</f>
        <v>3</v>
      </c>
      <c r="P7" s="80">
        <f>VLOOKUP(P$2,Main!$B$52:$F$55,ROUNDUP(MONTH(P$3)/3,0)+1,0)</f>
        <v>3</v>
      </c>
      <c r="Q7" s="80">
        <f>VLOOKUP(Q$2,Main!$B$52:$F$55,ROUNDUP(MONTH(Q$3)/3,0)+1,0)</f>
        <v>3</v>
      </c>
      <c r="R7" s="80">
        <f>VLOOKUP(R$2,Main!$B$52:$F$55,ROUNDUP(MONTH(R$3)/3,0)+1,0)</f>
        <v>3</v>
      </c>
      <c r="S7" s="80">
        <f>VLOOKUP(S$2,Main!$B$52:$F$55,ROUNDUP(MONTH(S$3)/3,0)+1,0)</f>
        <v>5</v>
      </c>
      <c r="T7" s="80">
        <f>VLOOKUP(T$2,Main!$B$52:$F$55,ROUNDUP(MONTH(T$3)/3,0)+1,0)</f>
        <v>5</v>
      </c>
      <c r="U7" s="80">
        <f>VLOOKUP(U$2,Main!$B$52:$F$55,ROUNDUP(MONTH(U$3)/3,0)+1,0)</f>
        <v>5</v>
      </c>
      <c r="V7" s="80">
        <f>VLOOKUP(V$2,Main!$B$52:$F$55,ROUNDUP(MONTH(V$3)/3,0)+1,0)</f>
        <v>6</v>
      </c>
      <c r="W7" s="80">
        <f>VLOOKUP(W$2,Main!$B$52:$F$55,ROUNDUP(MONTH(W$3)/3,0)+1,0)</f>
        <v>6</v>
      </c>
      <c r="X7" s="80">
        <f>VLOOKUP(X$2,Main!$B$52:$F$55,ROUNDUP(MONTH(X$3)/3,0)+1,0)</f>
        <v>6</v>
      </c>
      <c r="Y7" s="80">
        <f>VLOOKUP(Y$2,Main!$B$52:$F$55,ROUNDUP(MONTH(Y$3)/3,0)+1,0)</f>
        <v>7</v>
      </c>
      <c r="Z7" s="80">
        <f>VLOOKUP(Z$2,Main!$B$52:$F$55,ROUNDUP(MONTH(Z$3)/3,0)+1,0)</f>
        <v>7</v>
      </c>
      <c r="AA7" s="80">
        <f>VLOOKUP(AA$2,Main!$B$52:$F$55,ROUNDUP(MONTH(AA$3)/3,0)+1,0)</f>
        <v>7</v>
      </c>
      <c r="AB7" s="80">
        <f>VLOOKUP(AB$2,Main!$B$52:$F$55,ROUNDUP(MONTH(AB$3)/3,0)+1,0)</f>
        <v>8</v>
      </c>
      <c r="AC7" s="80">
        <f>VLOOKUP(AC$2,Main!$B$52:$F$55,ROUNDUP(MONTH(AC$3)/3,0)+1,0)</f>
        <v>8</v>
      </c>
      <c r="AD7" s="80">
        <f>VLOOKUP(AD$2,Main!$B$52:$F$55,ROUNDUP(MONTH(AD$3)/3,0)+1,0)</f>
        <v>8</v>
      </c>
      <c r="AE7" s="80">
        <f>VLOOKUP(AE$2,Main!$B$52:$F$55,ROUNDUP(MONTH(AE$3)/3,0)+1,0)</f>
        <v>9</v>
      </c>
      <c r="AF7" s="80">
        <f>VLOOKUP(AF$2,Main!$B$52:$F$55,ROUNDUP(MONTH(AF$3)/3,0)+1,0)</f>
        <v>9</v>
      </c>
      <c r="AG7" s="80">
        <f>VLOOKUP(AG$2,Main!$B$52:$F$55,ROUNDUP(MONTH(AG$3)/3,0)+1,0)</f>
        <v>9</v>
      </c>
      <c r="AH7" s="80">
        <f>VLOOKUP(AH$2,Main!$B$52:$F$55,ROUNDUP(MONTH(AH$3)/3,0)+1,0)</f>
        <v>10</v>
      </c>
      <c r="AI7" s="80">
        <f>VLOOKUP(AI$2,Main!$B$52:$F$55,ROUNDUP(MONTH(AI$3)/3,0)+1,0)</f>
        <v>10</v>
      </c>
      <c r="AJ7" s="80">
        <f>VLOOKUP(AJ$2,Main!$B$52:$F$55,ROUNDUP(MONTH(AJ$3)/3,0)+1,0)</f>
        <v>10</v>
      </c>
      <c r="AK7" s="80">
        <f>VLOOKUP(AK$2,Main!$B$52:$F$55,ROUNDUP(MONTH(AK$3)/3,0)+1,0)</f>
        <v>11</v>
      </c>
      <c r="AL7" s="80">
        <f>VLOOKUP(AL$2,Main!$B$52:$F$55,ROUNDUP(MONTH(AL$3)/3,0)+1,0)</f>
        <v>11</v>
      </c>
      <c r="AM7" s="80">
        <f>VLOOKUP(AM$2,Main!$B$52:$F$55,ROUNDUP(MONTH(AM$3)/3,0)+1,0)</f>
        <v>11</v>
      </c>
      <c r="AN7" s="80">
        <f>VLOOKUP(AN$2,Main!$B$52:$F$55,ROUNDUP(MONTH(AN$3)/3,0)+1,0)</f>
        <v>12</v>
      </c>
      <c r="AO7" s="80">
        <f>VLOOKUP(AO$2,Main!$B$52:$F$55,ROUNDUP(MONTH(AO$3)/3,0)+1,0)</f>
        <v>12</v>
      </c>
      <c r="AP7" s="80">
        <f>VLOOKUP(AP$2,Main!$B$52:$F$55,ROUNDUP(MONTH(AP$3)/3,0)+1,0)</f>
        <v>12</v>
      </c>
      <c r="AQ7" s="80">
        <f>VLOOKUP(AQ$2,Main!$B$52:$F$55,ROUNDUP(MONTH(AQ$3)/3,0)+1,0)</f>
        <v>13</v>
      </c>
      <c r="AR7" s="80">
        <f>VLOOKUP(AR$2,Main!$B$52:$F$55,ROUNDUP(MONTH(AR$3)/3,0)+1,0)</f>
        <v>13</v>
      </c>
      <c r="AS7" s="80">
        <f>VLOOKUP(AS$2,Main!$B$52:$F$55,ROUNDUP(MONTH(AS$3)/3,0)+1,0)</f>
        <v>13</v>
      </c>
      <c r="AT7" s="80">
        <f>VLOOKUP(AT$2,Main!$B$52:$F$55,ROUNDUP(MONTH(AT$3)/3,0)+1,0)</f>
        <v>13</v>
      </c>
      <c r="AU7" s="80">
        <f>VLOOKUP(AU$2,Main!$B$52:$F$55,ROUNDUP(MONTH(AU$3)/3,0)+1,0)</f>
        <v>13</v>
      </c>
      <c r="AV7" s="80">
        <f>VLOOKUP(AV$2,Main!$B$52:$F$55,ROUNDUP(MONTH(AV$3)/3,0)+1,0)</f>
        <v>13</v>
      </c>
      <c r="AW7" s="80">
        <f>VLOOKUP(AW$2,Main!$B$52:$F$55,ROUNDUP(MONTH(AW$3)/3,0)+1,0)</f>
        <v>13</v>
      </c>
      <c r="AX7" s="80">
        <f>VLOOKUP(AX$2,Main!$B$52:$F$55,ROUNDUP(MONTH(AX$3)/3,0)+1,0)</f>
        <v>13</v>
      </c>
      <c r="AY7" s="80">
        <f>VLOOKUP(AY$2,Main!$B$52:$F$55,ROUNDUP(MONTH(AY$3)/3,0)+1,0)</f>
        <v>13</v>
      </c>
      <c r="AZ7" s="80">
        <f>VLOOKUP(AZ$2,Main!$B$52:$F$55,ROUNDUP(MONTH(AZ$3)/3,0)+1,0)</f>
        <v>13</v>
      </c>
      <c r="BA7" s="80">
        <f>VLOOKUP(BA$2,Main!$B$52:$F$55,ROUNDUP(MONTH(BA$3)/3,0)+1,0)</f>
        <v>13</v>
      </c>
      <c r="BB7" s="80">
        <f>VLOOKUP(BB$2,Main!$B$52:$F$55,ROUNDUP(MONTH(BB$3)/3,0)+1,0)</f>
        <v>13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x14ac:dyDescent="0.15">
      <c r="A8" s="95" t="s">
        <v>61</v>
      </c>
      <c r="C8" s="82">
        <f t="shared" ca="1" si="3"/>
        <v>0</v>
      </c>
      <c r="D8" s="80">
        <f t="shared" ca="1" si="3"/>
        <v>1</v>
      </c>
      <c r="E8" s="80">
        <f t="shared" ca="1" si="3"/>
        <v>1</v>
      </c>
      <c r="F8" s="80">
        <f t="shared" ca="1" si="3"/>
        <v>4</v>
      </c>
      <c r="G8" s="77">
        <f>IFERROR(ROUND(INDEX(Main!$C$66:$F$66,G$2-YEAR(Main!$H$2)+1)*Sales!G42/1000/30/INDEX(Main!$C$67:$F$67,G$2-YEAR(Main!$H$2)+1),0),0)</f>
        <v>0</v>
      </c>
      <c r="H8" s="80">
        <f ca="1">IFERROR(ROUND(INDEX(Main!$C$66:$F$66,H$2-YEAR(Main!$H$2)+1)*Sales!H42/1000/30/INDEX(Main!$C$67:$F$67,H$2-YEAR(Main!$H$2)+1),0),0)</f>
        <v>0</v>
      </c>
      <c r="I8" s="80">
        <f ca="1">IFERROR(ROUND(INDEX(Main!$C$66:$F$66,I$2-YEAR(Main!$H$2)+1)*Sales!I42/1000/30/INDEX(Main!$C$67:$F$67,I$2-YEAR(Main!$H$2)+1),0),0)</f>
        <v>0</v>
      </c>
      <c r="J8" s="80">
        <f ca="1">IFERROR(ROUND(INDEX(Main!$C$66:$F$66,J$2-YEAR(Main!$H$2)+1)*Sales!J42/1000/30/INDEX(Main!$C$67:$F$67,J$2-YEAR(Main!$H$2)+1),0),0)</f>
        <v>0</v>
      </c>
      <c r="K8" s="80">
        <f ca="1">IFERROR(ROUND(INDEX(Main!$C$66:$F$66,K$2-YEAR(Main!$H$2)+1)*Sales!K42/1000/30/INDEX(Main!$C$67:$F$67,K$2-YEAR(Main!$H$2)+1),0),0)</f>
        <v>0</v>
      </c>
      <c r="L8" s="80">
        <f ca="1">IFERROR(ROUND(INDEX(Main!$C$66:$F$66,L$2-YEAR(Main!$H$2)+1)*Sales!L42/1000/30/INDEX(Main!$C$67:$F$67,L$2-YEAR(Main!$H$2)+1),0),0)</f>
        <v>0</v>
      </c>
      <c r="M8" s="80">
        <f ca="1">IFERROR(ROUND(INDEX(Main!$C$66:$F$66,M$2-YEAR(Main!$H$2)+1)*Sales!M42/1000/30/INDEX(Main!$C$67:$F$67,M$2-YEAR(Main!$H$2)+1),0),0)</f>
        <v>0</v>
      </c>
      <c r="N8" s="80">
        <f ca="1">IFERROR(ROUND(INDEX(Main!$C$66:$F$66,N$2-YEAR(Main!$H$2)+1)*Sales!N42/1000/30/INDEX(Main!$C$67:$F$67,N$2-YEAR(Main!$H$2)+1),0),0)</f>
        <v>0</v>
      </c>
      <c r="O8" s="80">
        <f ca="1">IFERROR(ROUND(INDEX(Main!$C$66:$F$66,O$2-YEAR(Main!$H$2)+1)*Sales!O42/1000/30/INDEX(Main!$C$67:$F$67,O$2-YEAR(Main!$H$2)+1),0),0)</f>
        <v>0</v>
      </c>
      <c r="P8" s="80">
        <f ca="1">IFERROR(ROUND(INDEX(Main!$C$66:$F$66,P$2-YEAR(Main!$H$2)+1)*Sales!P42/1000/30/INDEX(Main!$C$67:$F$67,P$2-YEAR(Main!$H$2)+1),0),0)</f>
        <v>0</v>
      </c>
      <c r="Q8" s="80">
        <f ca="1">IFERROR(ROUND(INDEX(Main!$C$66:$F$66,Q$2-YEAR(Main!$H$2)+1)*Sales!Q42/1000/30/INDEX(Main!$C$67:$F$67,Q$2-YEAR(Main!$H$2)+1),0),0)</f>
        <v>0</v>
      </c>
      <c r="R8" s="80">
        <f ca="1">IFERROR(ROUND(INDEX(Main!$C$66:$F$66,R$2-YEAR(Main!$H$2)+1)*Sales!R42/1000/30/INDEX(Main!$C$67:$F$67,R$2-YEAR(Main!$H$2)+1),0),0)</f>
        <v>0</v>
      </c>
      <c r="S8" s="80">
        <f ca="1">IFERROR(ROUND(INDEX(Main!$C$66:$F$66,S$2-YEAR(Main!$H$2)+1)*Sales!S42/1000/30/INDEX(Main!$C$67:$F$67,S$2-YEAR(Main!$H$2)+1),0),0)</f>
        <v>0</v>
      </c>
      <c r="T8" s="80">
        <f ca="1">IFERROR(ROUND(INDEX(Main!$C$66:$F$66,T$2-YEAR(Main!$H$2)+1)*Sales!T42/1000/30/INDEX(Main!$C$67:$F$67,T$2-YEAR(Main!$H$2)+1),0),0)</f>
        <v>0</v>
      </c>
      <c r="U8" s="80">
        <f ca="1">IFERROR(ROUND(INDEX(Main!$C$66:$F$66,U$2-YEAR(Main!$H$2)+1)*Sales!U42/1000/30/INDEX(Main!$C$67:$F$67,U$2-YEAR(Main!$H$2)+1),0),0)</f>
        <v>0</v>
      </c>
      <c r="V8" s="80">
        <f ca="1">IFERROR(ROUND(INDEX(Main!$C$66:$F$66,V$2-YEAR(Main!$H$2)+1)*Sales!V42/1000/30/INDEX(Main!$C$67:$F$67,V$2-YEAR(Main!$H$2)+1),0),0)</f>
        <v>0</v>
      </c>
      <c r="W8" s="80">
        <f ca="1">IFERROR(ROUND(INDEX(Main!$C$66:$F$66,W$2-YEAR(Main!$H$2)+1)*Sales!W42/1000/30/INDEX(Main!$C$67:$F$67,W$2-YEAR(Main!$H$2)+1),0),0)</f>
        <v>0</v>
      </c>
      <c r="X8" s="80">
        <f ca="1">IFERROR(ROUND(INDEX(Main!$C$66:$F$66,X$2-YEAR(Main!$H$2)+1)*Sales!X42/1000/30/INDEX(Main!$C$67:$F$67,X$2-YEAR(Main!$H$2)+1),0),0)</f>
        <v>0</v>
      </c>
      <c r="Y8" s="80">
        <f ca="1">IFERROR(ROUND(INDEX(Main!$C$66:$F$66,Y$2-YEAR(Main!$H$2)+1)*Sales!Y42/1000/30/INDEX(Main!$C$67:$F$67,Y$2-YEAR(Main!$H$2)+1),0),0)</f>
        <v>0</v>
      </c>
      <c r="Z8" s="80">
        <f ca="1">IFERROR(ROUND(INDEX(Main!$C$66:$F$66,Z$2-YEAR(Main!$H$2)+1)*Sales!Z42/1000/30/INDEX(Main!$C$67:$F$67,Z$2-YEAR(Main!$H$2)+1),0),0)</f>
        <v>0</v>
      </c>
      <c r="AA8" s="80">
        <f ca="1">IFERROR(ROUND(INDEX(Main!$C$66:$F$66,AA$2-YEAR(Main!$H$2)+1)*Sales!AA42/1000/30/INDEX(Main!$C$67:$F$67,AA$2-YEAR(Main!$H$2)+1),0),0)</f>
        <v>0</v>
      </c>
      <c r="AB8" s="80">
        <f ca="1">IFERROR(ROUND(INDEX(Main!$C$66:$F$66,AB$2-YEAR(Main!$H$2)+1)*Sales!AB42/1000/30/INDEX(Main!$C$67:$F$67,AB$2-YEAR(Main!$H$2)+1),0),0)</f>
        <v>1</v>
      </c>
      <c r="AC8" s="80">
        <f ca="1">IFERROR(ROUND(INDEX(Main!$C$66:$F$66,AC$2-YEAR(Main!$H$2)+1)*Sales!AC42/1000/30/INDEX(Main!$C$67:$F$67,AC$2-YEAR(Main!$H$2)+1),0),0)</f>
        <v>1</v>
      </c>
      <c r="AD8" s="80">
        <f ca="1">IFERROR(ROUND(INDEX(Main!$C$66:$F$66,AD$2-YEAR(Main!$H$2)+1)*Sales!AD42/1000/30/INDEX(Main!$C$67:$F$67,AD$2-YEAR(Main!$H$2)+1),0),0)</f>
        <v>1</v>
      </c>
      <c r="AE8" s="80">
        <f ca="1">IFERROR(ROUND(INDEX(Main!$C$66:$F$66,AE$2-YEAR(Main!$H$2)+1)*Sales!AE42/1000/30/INDEX(Main!$C$67:$F$67,AE$2-YEAR(Main!$H$2)+1),0),0)</f>
        <v>1</v>
      </c>
      <c r="AF8" s="80">
        <f ca="1">IFERROR(ROUND(INDEX(Main!$C$66:$F$66,AF$2-YEAR(Main!$H$2)+1)*Sales!AF42/1000/30/INDEX(Main!$C$67:$F$67,AF$2-YEAR(Main!$H$2)+1),0),0)</f>
        <v>1</v>
      </c>
      <c r="AG8" s="80">
        <f ca="1">IFERROR(ROUND(INDEX(Main!$C$66:$F$66,AG$2-YEAR(Main!$H$2)+1)*Sales!AG42/1000/30/INDEX(Main!$C$67:$F$67,AG$2-YEAR(Main!$H$2)+1),0),0)</f>
        <v>1</v>
      </c>
      <c r="AH8" s="80">
        <f ca="1">IFERROR(ROUND(INDEX(Main!$C$66:$F$66,AH$2-YEAR(Main!$H$2)+1)*Sales!AH42/1000/30/INDEX(Main!$C$67:$F$67,AH$2-YEAR(Main!$H$2)+1),0),0)</f>
        <v>1</v>
      </c>
      <c r="AI8" s="80">
        <f ca="1">IFERROR(ROUND(INDEX(Main!$C$66:$F$66,AI$2-YEAR(Main!$H$2)+1)*Sales!AI42/1000/30/INDEX(Main!$C$67:$F$67,AI$2-YEAR(Main!$H$2)+1),0),0)</f>
        <v>1</v>
      </c>
      <c r="AJ8" s="80">
        <f ca="1">IFERROR(ROUND(INDEX(Main!$C$66:$F$66,AJ$2-YEAR(Main!$H$2)+1)*Sales!AJ42/1000/30/INDEX(Main!$C$67:$F$67,AJ$2-YEAR(Main!$H$2)+1),0),0)</f>
        <v>1</v>
      </c>
      <c r="AK8" s="80">
        <f ca="1">IFERROR(ROUND(INDEX(Main!$C$66:$F$66,AK$2-YEAR(Main!$H$2)+1)*Sales!AK42/1000/30/INDEX(Main!$C$67:$F$67,AK$2-YEAR(Main!$H$2)+1),0),0)</f>
        <v>1</v>
      </c>
      <c r="AL8" s="80">
        <f ca="1">IFERROR(ROUND(INDEX(Main!$C$66:$F$66,AL$2-YEAR(Main!$H$2)+1)*Sales!AL42/1000/30/INDEX(Main!$C$67:$F$67,AL$2-YEAR(Main!$H$2)+1),0),0)</f>
        <v>1</v>
      </c>
      <c r="AM8" s="80">
        <f ca="1">IFERROR(ROUND(INDEX(Main!$C$66:$F$66,AM$2-YEAR(Main!$H$2)+1)*Sales!AM42/1000/30/INDEX(Main!$C$67:$F$67,AM$2-YEAR(Main!$H$2)+1),0),0)</f>
        <v>1</v>
      </c>
      <c r="AN8" s="80">
        <f ca="1">IFERROR(ROUND(INDEX(Main!$C$66:$F$66,AN$2-YEAR(Main!$H$2)+1)*Sales!AN42/1000/30/INDEX(Main!$C$67:$F$67,AN$2-YEAR(Main!$H$2)+1),0),0)</f>
        <v>1</v>
      </c>
      <c r="AO8" s="80">
        <f ca="1">IFERROR(ROUND(INDEX(Main!$C$66:$F$66,AO$2-YEAR(Main!$H$2)+1)*Sales!AO42/1000/30/INDEX(Main!$C$67:$F$67,AO$2-YEAR(Main!$H$2)+1),0),0)</f>
        <v>1</v>
      </c>
      <c r="AP8" s="80">
        <f ca="1">IFERROR(ROUND(INDEX(Main!$C$66:$F$66,AP$2-YEAR(Main!$H$2)+1)*Sales!AP42/1000/30/INDEX(Main!$C$67:$F$67,AP$2-YEAR(Main!$H$2)+1),0),0)</f>
        <v>1</v>
      </c>
      <c r="AQ8" s="80">
        <f ca="1">IFERROR(ROUND(INDEX(Main!$C$66:$F$66,AQ$2-YEAR(Main!$H$2)+1)*Sales!AQ42/1000/30/INDEX(Main!$C$67:$F$67,AQ$2-YEAR(Main!$H$2)+1),0),0)</f>
        <v>2</v>
      </c>
      <c r="AR8" s="80">
        <f ca="1">IFERROR(ROUND(INDEX(Main!$C$66:$F$66,AR$2-YEAR(Main!$H$2)+1)*Sales!AR42/1000/30/INDEX(Main!$C$67:$F$67,AR$2-YEAR(Main!$H$2)+1),0),0)</f>
        <v>2</v>
      </c>
      <c r="AS8" s="80">
        <f ca="1">IFERROR(ROUND(INDEX(Main!$C$66:$F$66,AS$2-YEAR(Main!$H$2)+1)*Sales!AS42/1000/30/INDEX(Main!$C$67:$F$67,AS$2-YEAR(Main!$H$2)+1),0),0)</f>
        <v>2</v>
      </c>
      <c r="AT8" s="80">
        <f ca="1">IFERROR(ROUND(INDEX(Main!$C$66:$F$66,AT$2-YEAR(Main!$H$2)+1)*Sales!AT42/1000/30/INDEX(Main!$C$67:$F$67,AT$2-YEAR(Main!$H$2)+1),0),0)</f>
        <v>3</v>
      </c>
      <c r="AU8" s="80">
        <f ca="1">IFERROR(ROUND(INDEX(Main!$C$66:$F$66,AU$2-YEAR(Main!$H$2)+1)*Sales!AU42/1000/30/INDEX(Main!$C$67:$F$67,AU$2-YEAR(Main!$H$2)+1),0),0)</f>
        <v>3</v>
      </c>
      <c r="AV8" s="80">
        <f ca="1">IFERROR(ROUND(INDEX(Main!$C$66:$F$66,AV$2-YEAR(Main!$H$2)+1)*Sales!AV42/1000/30/INDEX(Main!$C$67:$F$67,AV$2-YEAR(Main!$H$2)+1),0),0)</f>
        <v>3</v>
      </c>
      <c r="AW8" s="80">
        <f ca="1">IFERROR(ROUND(INDEX(Main!$C$66:$F$66,AW$2-YEAR(Main!$H$2)+1)*Sales!AW42/1000/30/INDEX(Main!$C$67:$F$67,AW$2-YEAR(Main!$H$2)+1),0),0)</f>
        <v>3</v>
      </c>
      <c r="AX8" s="80">
        <f ca="1">IFERROR(ROUND(INDEX(Main!$C$66:$F$66,AX$2-YEAR(Main!$H$2)+1)*Sales!AX42/1000/30/INDEX(Main!$C$67:$F$67,AX$2-YEAR(Main!$H$2)+1),0),0)</f>
        <v>3</v>
      </c>
      <c r="AY8" s="80">
        <f ca="1">IFERROR(ROUND(INDEX(Main!$C$66:$F$66,AY$2-YEAR(Main!$H$2)+1)*Sales!AY42/1000/30/INDEX(Main!$C$67:$F$67,AY$2-YEAR(Main!$H$2)+1),0),0)</f>
        <v>4</v>
      </c>
      <c r="AZ8" s="80">
        <f ca="1">IFERROR(ROUND(INDEX(Main!$C$66:$F$66,AZ$2-YEAR(Main!$H$2)+1)*Sales!AZ42/1000/30/INDEX(Main!$C$67:$F$67,AZ$2-YEAR(Main!$H$2)+1),0),0)</f>
        <v>4</v>
      </c>
      <c r="BA8" s="80">
        <f ca="1">IFERROR(ROUND(INDEX(Main!$C$66:$F$66,BA$2-YEAR(Main!$H$2)+1)*Sales!BA42/1000/30/INDEX(Main!$C$67:$F$67,BA$2-YEAR(Main!$H$2)+1),0),0)</f>
        <v>4</v>
      </c>
      <c r="BB8" s="80">
        <f ca="1">IFERROR(ROUND(INDEX(Main!$C$66:$F$66,BB$2-YEAR(Main!$H$2)+1)*Sales!BB42/1000/30/INDEX(Main!$C$67:$F$67,BB$2-YEAR(Main!$H$2)+1),0),0)</f>
        <v>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x14ac:dyDescent="0.15">
      <c r="A9" s="95" t="s">
        <v>86</v>
      </c>
      <c r="C9" s="82">
        <f t="shared" si="3"/>
        <v>1</v>
      </c>
      <c r="D9" s="77">
        <f t="shared" si="3"/>
        <v>1</v>
      </c>
      <c r="E9" s="77">
        <f t="shared" si="3"/>
        <v>2</v>
      </c>
      <c r="F9" s="77">
        <f t="shared" si="3"/>
        <v>2</v>
      </c>
      <c r="G9" s="14">
        <f>VLOOKUP(G$2,Main!$B$59:$F$62,ROUNDUP(MONTH(G$3)/3,0)+1,0)</f>
        <v>0</v>
      </c>
      <c r="H9" s="14">
        <f>VLOOKUP(H$2,Main!$B$59:$F$62,ROUNDUP(MONTH(H$3)/3,0)+1,0)</f>
        <v>0</v>
      </c>
      <c r="I9" s="14">
        <f>VLOOKUP(I$2,Main!$B$59:$F$62,ROUNDUP(MONTH(I$3)/3,0)+1,0)</f>
        <v>0</v>
      </c>
      <c r="J9" s="14">
        <f>VLOOKUP(J$2,Main!$B$59:$F$62,ROUNDUP(MONTH(J$3)/3,0)+1,0)</f>
        <v>0</v>
      </c>
      <c r="K9" s="14">
        <f>VLOOKUP(K$2,Main!$B$59:$F$62,ROUNDUP(MONTH(K$3)/3,0)+1,0)</f>
        <v>0</v>
      </c>
      <c r="L9" s="14">
        <f>VLOOKUP(L$2,Main!$B$59:$F$62,ROUNDUP(MONTH(L$3)/3,0)+1,0)</f>
        <v>0</v>
      </c>
      <c r="M9" s="14">
        <f>VLOOKUP(M$2,Main!$B$59:$F$62,ROUNDUP(MONTH(M$3)/3,0)+1,0)</f>
        <v>1</v>
      </c>
      <c r="N9" s="14">
        <f>VLOOKUP(N$2,Main!$B$59:$F$62,ROUNDUP(MONTH(N$3)/3,0)+1,0)</f>
        <v>1</v>
      </c>
      <c r="O9" s="14">
        <f>VLOOKUP(O$2,Main!$B$59:$F$62,ROUNDUP(MONTH(O$3)/3,0)+1,0)</f>
        <v>1</v>
      </c>
      <c r="P9" s="14">
        <f>VLOOKUP(P$2,Main!$B$59:$F$62,ROUNDUP(MONTH(P$3)/3,0)+1,0)</f>
        <v>1</v>
      </c>
      <c r="Q9" s="14">
        <f>VLOOKUP(Q$2,Main!$B$59:$F$62,ROUNDUP(MONTH(Q$3)/3,0)+1,0)</f>
        <v>1</v>
      </c>
      <c r="R9" s="14">
        <f>VLOOKUP(R$2,Main!$B$59:$F$62,ROUNDUP(MONTH(R$3)/3,0)+1,0)</f>
        <v>1</v>
      </c>
      <c r="S9" s="14">
        <f>VLOOKUP(S$2,Main!$B$59:$F$62,ROUNDUP(MONTH(S$3)/3,0)+1,0)</f>
        <v>1</v>
      </c>
      <c r="T9" s="14">
        <f>VLOOKUP(T$2,Main!$B$59:$F$62,ROUNDUP(MONTH(T$3)/3,0)+1,0)</f>
        <v>1</v>
      </c>
      <c r="U9" s="14">
        <f>VLOOKUP(U$2,Main!$B$59:$F$62,ROUNDUP(MONTH(U$3)/3,0)+1,0)</f>
        <v>1</v>
      </c>
      <c r="V9" s="14">
        <f>VLOOKUP(V$2,Main!$B$59:$F$62,ROUNDUP(MONTH(V$3)/3,0)+1,0)</f>
        <v>1</v>
      </c>
      <c r="W9" s="14">
        <f>VLOOKUP(W$2,Main!$B$59:$F$62,ROUNDUP(MONTH(W$3)/3,0)+1,0)</f>
        <v>1</v>
      </c>
      <c r="X9" s="14">
        <f>VLOOKUP(X$2,Main!$B$59:$F$62,ROUNDUP(MONTH(X$3)/3,0)+1,0)</f>
        <v>1</v>
      </c>
      <c r="Y9" s="14">
        <f>VLOOKUP(Y$2,Main!$B$59:$F$62,ROUNDUP(MONTH(Y$3)/3,0)+1,0)</f>
        <v>1</v>
      </c>
      <c r="Z9" s="14">
        <f>VLOOKUP(Z$2,Main!$B$59:$F$62,ROUNDUP(MONTH(Z$3)/3,0)+1,0)</f>
        <v>1</v>
      </c>
      <c r="AA9" s="14">
        <f>VLOOKUP(AA$2,Main!$B$59:$F$62,ROUNDUP(MONTH(AA$3)/3,0)+1,0)</f>
        <v>1</v>
      </c>
      <c r="AB9" s="14">
        <f>VLOOKUP(AB$2,Main!$B$59:$F$62,ROUNDUP(MONTH(AB$3)/3,0)+1,0)</f>
        <v>1</v>
      </c>
      <c r="AC9" s="14">
        <f>VLOOKUP(AC$2,Main!$B$59:$F$62,ROUNDUP(MONTH(AC$3)/3,0)+1,0)</f>
        <v>1</v>
      </c>
      <c r="AD9" s="14">
        <f>VLOOKUP(AD$2,Main!$B$59:$F$62,ROUNDUP(MONTH(AD$3)/3,0)+1,0)</f>
        <v>1</v>
      </c>
      <c r="AE9" s="14">
        <f>VLOOKUP(AE$2,Main!$B$59:$F$62,ROUNDUP(MONTH(AE$3)/3,0)+1,0)</f>
        <v>2</v>
      </c>
      <c r="AF9" s="14">
        <f>VLOOKUP(AF$2,Main!$B$59:$F$62,ROUNDUP(MONTH(AF$3)/3,0)+1,0)</f>
        <v>2</v>
      </c>
      <c r="AG9" s="14">
        <f>VLOOKUP(AG$2,Main!$B$59:$F$62,ROUNDUP(MONTH(AG$3)/3,0)+1,0)</f>
        <v>2</v>
      </c>
      <c r="AH9" s="14">
        <f>VLOOKUP(AH$2,Main!$B$59:$F$62,ROUNDUP(MONTH(AH$3)/3,0)+1,0)</f>
        <v>2</v>
      </c>
      <c r="AI9" s="14">
        <f>VLOOKUP(AI$2,Main!$B$59:$F$62,ROUNDUP(MONTH(AI$3)/3,0)+1,0)</f>
        <v>2</v>
      </c>
      <c r="AJ9" s="14">
        <f>VLOOKUP(AJ$2,Main!$B$59:$F$62,ROUNDUP(MONTH(AJ$3)/3,0)+1,0)</f>
        <v>2</v>
      </c>
      <c r="AK9" s="14">
        <f>VLOOKUP(AK$2,Main!$B$59:$F$62,ROUNDUP(MONTH(AK$3)/3,0)+1,0)</f>
        <v>2</v>
      </c>
      <c r="AL9" s="14">
        <f>VLOOKUP(AL$2,Main!$B$59:$F$62,ROUNDUP(MONTH(AL$3)/3,0)+1,0)</f>
        <v>2</v>
      </c>
      <c r="AM9" s="14">
        <f>VLOOKUP(AM$2,Main!$B$59:$F$62,ROUNDUP(MONTH(AM$3)/3,0)+1,0)</f>
        <v>2</v>
      </c>
      <c r="AN9" s="14">
        <f>VLOOKUP(AN$2,Main!$B$59:$F$62,ROUNDUP(MONTH(AN$3)/3,0)+1,0)</f>
        <v>2</v>
      </c>
      <c r="AO9" s="14">
        <f>VLOOKUP(AO$2,Main!$B$59:$F$62,ROUNDUP(MONTH(AO$3)/3,0)+1,0)</f>
        <v>2</v>
      </c>
      <c r="AP9" s="14">
        <f>VLOOKUP(AP$2,Main!$B$59:$F$62,ROUNDUP(MONTH(AP$3)/3,0)+1,0)</f>
        <v>2</v>
      </c>
      <c r="AQ9" s="14">
        <f>VLOOKUP(AQ$2,Main!$B$59:$F$62,ROUNDUP(MONTH(AQ$3)/3,0)+1,0)</f>
        <v>2</v>
      </c>
      <c r="AR9" s="14">
        <f>VLOOKUP(AR$2,Main!$B$59:$F$62,ROUNDUP(MONTH(AR$3)/3,0)+1,0)</f>
        <v>2</v>
      </c>
      <c r="AS9" s="14">
        <f>VLOOKUP(AS$2,Main!$B$59:$F$62,ROUNDUP(MONTH(AS$3)/3,0)+1,0)</f>
        <v>2</v>
      </c>
      <c r="AT9" s="14">
        <f>VLOOKUP(AT$2,Main!$B$59:$F$62,ROUNDUP(MONTH(AT$3)/3,0)+1,0)</f>
        <v>2</v>
      </c>
      <c r="AU9" s="14">
        <f>VLOOKUP(AU$2,Main!$B$59:$F$62,ROUNDUP(MONTH(AU$3)/3,0)+1,0)</f>
        <v>2</v>
      </c>
      <c r="AV9" s="14">
        <f>VLOOKUP(AV$2,Main!$B$59:$F$62,ROUNDUP(MONTH(AV$3)/3,0)+1,0)</f>
        <v>2</v>
      </c>
      <c r="AW9" s="14">
        <f>VLOOKUP(AW$2,Main!$B$59:$F$62,ROUNDUP(MONTH(AW$3)/3,0)+1,0)</f>
        <v>2</v>
      </c>
      <c r="AX9" s="14">
        <f>VLOOKUP(AX$2,Main!$B$59:$F$62,ROUNDUP(MONTH(AX$3)/3,0)+1,0)</f>
        <v>2</v>
      </c>
      <c r="AY9" s="14">
        <f>VLOOKUP(AY$2,Main!$B$59:$F$62,ROUNDUP(MONTH(AY$3)/3,0)+1,0)</f>
        <v>2</v>
      </c>
      <c r="AZ9" s="14">
        <f>VLOOKUP(AZ$2,Main!$B$59:$F$62,ROUNDUP(MONTH(AZ$3)/3,0)+1,0)</f>
        <v>2</v>
      </c>
      <c r="BA9" s="14">
        <f>VLOOKUP(BA$2,Main!$B$59:$F$62,ROUNDUP(MONTH(BA$3)/3,0)+1,0)</f>
        <v>2</v>
      </c>
      <c r="BB9" s="14">
        <f>VLOOKUP(BB$2,Main!$B$59:$F$62,ROUNDUP(MONTH(BB$3)/3,0)+1,0)</f>
        <v>2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15">
      <c r="A10" s="95" t="s">
        <v>85</v>
      </c>
      <c r="C10" s="82">
        <f t="shared" si="3"/>
        <v>1</v>
      </c>
      <c r="D10" s="77">
        <f t="shared" si="3"/>
        <v>8</v>
      </c>
      <c r="E10" s="77">
        <f t="shared" si="3"/>
        <v>14</v>
      </c>
      <c r="F10" s="77">
        <f t="shared" si="3"/>
        <v>14</v>
      </c>
      <c r="G10" s="80">
        <f>COUNTIFS('Corp Employees'!$F:$F,"&lt;="&amp;'Staff Expense'!G$3,'Corp Employees'!$G:$G,"&gt;"&amp;'Staff Expense'!G$3)</f>
        <v>1</v>
      </c>
      <c r="H10" s="80">
        <f>COUNTIFS('Corp Employees'!$F:$F,"&lt;="&amp;'Staff Expense'!H$3,'Corp Employees'!$G:$G,"&gt;"&amp;'Staff Expense'!H$3)</f>
        <v>1</v>
      </c>
      <c r="I10" s="80">
        <f>COUNTIFS('Corp Employees'!$F:$F,"&lt;="&amp;'Staff Expense'!I$3,'Corp Employees'!$G:$G,"&gt;"&amp;'Staff Expense'!I$3)</f>
        <v>1</v>
      </c>
      <c r="J10" s="80">
        <f>COUNTIFS('Corp Employees'!$F:$F,"&lt;="&amp;'Staff Expense'!J$3,'Corp Employees'!$G:$G,"&gt;"&amp;'Staff Expense'!J$3)</f>
        <v>1</v>
      </c>
      <c r="K10" s="80">
        <f>COUNTIFS('Corp Employees'!$F:$F,"&lt;="&amp;'Staff Expense'!K$3,'Corp Employees'!$G:$G,"&gt;"&amp;'Staff Expense'!K$3)</f>
        <v>1</v>
      </c>
      <c r="L10" s="77">
        <f>COUNTIFS('Corp Employees'!$F:$F,"&lt;="&amp;'Staff Expense'!L$3,'Corp Employees'!$G:$G,"&gt;"&amp;'Staff Expense'!L$3)</f>
        <v>1</v>
      </c>
      <c r="M10" s="77">
        <f>COUNTIFS('Corp Employees'!$F:$F,"&lt;="&amp;'Staff Expense'!M$3,'Corp Employees'!$G:$G,"&gt;"&amp;'Staff Expense'!M$3)</f>
        <v>1</v>
      </c>
      <c r="N10" s="77">
        <f>COUNTIFS('Corp Employees'!$F:$F,"&lt;="&amp;'Staff Expense'!N$3,'Corp Employees'!$G:$G,"&gt;"&amp;'Staff Expense'!N$3)</f>
        <v>1</v>
      </c>
      <c r="O10" s="77">
        <f>COUNTIFS('Corp Employees'!$F:$F,"&lt;="&amp;'Staff Expense'!O$3,'Corp Employees'!$G:$G,"&gt;"&amp;'Staff Expense'!O$3)</f>
        <v>1</v>
      </c>
      <c r="P10" s="77">
        <f>COUNTIFS('Corp Employees'!$F:$F,"&lt;="&amp;'Staff Expense'!P$3,'Corp Employees'!$G:$G,"&gt;"&amp;'Staff Expense'!P$3)</f>
        <v>1</v>
      </c>
      <c r="Q10" s="77">
        <f>COUNTIFS('Corp Employees'!$F:$F,"&lt;="&amp;'Staff Expense'!Q$3,'Corp Employees'!$G:$G,"&gt;"&amp;'Staff Expense'!Q$3)</f>
        <v>1</v>
      </c>
      <c r="R10" s="77">
        <f>COUNTIFS('Corp Employees'!$F:$F,"&lt;="&amp;'Staff Expense'!R$3,'Corp Employees'!$G:$G,"&gt;"&amp;'Staff Expense'!R$3)</f>
        <v>1</v>
      </c>
      <c r="S10" s="77">
        <f>COUNTIFS('Corp Employees'!$F:$F,"&lt;="&amp;'Staff Expense'!S$3,'Corp Employees'!$G:$G,"&gt;"&amp;'Staff Expense'!S$3)</f>
        <v>8</v>
      </c>
      <c r="T10" s="77">
        <f>COUNTIFS('Corp Employees'!$F:$F,"&lt;="&amp;'Staff Expense'!T$3,'Corp Employees'!$G:$G,"&gt;"&amp;'Staff Expense'!T$3)</f>
        <v>8</v>
      </c>
      <c r="U10" s="77">
        <f>COUNTIFS('Corp Employees'!$F:$F,"&lt;="&amp;'Staff Expense'!U$3,'Corp Employees'!$G:$G,"&gt;"&amp;'Staff Expense'!U$3)</f>
        <v>8</v>
      </c>
      <c r="V10" s="77">
        <f>COUNTIFS('Corp Employees'!$F:$F,"&lt;="&amp;'Staff Expense'!V$3,'Corp Employees'!$G:$G,"&gt;"&amp;'Staff Expense'!V$3)</f>
        <v>8</v>
      </c>
      <c r="W10" s="77">
        <f>COUNTIFS('Corp Employees'!$F:$F,"&lt;="&amp;'Staff Expense'!W$3,'Corp Employees'!$G:$G,"&gt;"&amp;'Staff Expense'!W$3)</f>
        <v>8</v>
      </c>
      <c r="X10" s="77">
        <f>COUNTIFS('Corp Employees'!$F:$F,"&lt;="&amp;'Staff Expense'!X$3,'Corp Employees'!$G:$G,"&gt;"&amp;'Staff Expense'!X$3)</f>
        <v>8</v>
      </c>
      <c r="Y10" s="77">
        <f>COUNTIFS('Corp Employees'!$F:$F,"&lt;="&amp;'Staff Expense'!Y$3,'Corp Employees'!$G:$G,"&gt;"&amp;'Staff Expense'!Y$3)</f>
        <v>8</v>
      </c>
      <c r="Z10" s="77">
        <f>COUNTIFS('Corp Employees'!$F:$F,"&lt;="&amp;'Staff Expense'!Z$3,'Corp Employees'!$G:$G,"&gt;"&amp;'Staff Expense'!Z$3)</f>
        <v>8</v>
      </c>
      <c r="AA10" s="77">
        <f>COUNTIFS('Corp Employees'!$F:$F,"&lt;="&amp;'Staff Expense'!AA$3,'Corp Employees'!$G:$G,"&gt;"&amp;'Staff Expense'!AA$3)</f>
        <v>8</v>
      </c>
      <c r="AB10" s="77">
        <f>COUNTIFS('Corp Employees'!$F:$F,"&lt;="&amp;'Staff Expense'!AB$3,'Corp Employees'!$G:$G,"&gt;"&amp;'Staff Expense'!AB$3)</f>
        <v>8</v>
      </c>
      <c r="AC10" s="77">
        <f>COUNTIFS('Corp Employees'!$F:$F,"&lt;="&amp;'Staff Expense'!AC$3,'Corp Employees'!$G:$G,"&gt;"&amp;'Staff Expense'!AC$3)</f>
        <v>8</v>
      </c>
      <c r="AD10" s="77">
        <f>COUNTIFS('Corp Employees'!$F:$F,"&lt;="&amp;'Staff Expense'!AD$3,'Corp Employees'!$G:$G,"&gt;"&amp;'Staff Expense'!AD$3)</f>
        <v>8</v>
      </c>
      <c r="AE10" s="77">
        <f>COUNTIFS('Corp Employees'!$F:$F,"&lt;="&amp;'Staff Expense'!AE$3,'Corp Employees'!$G:$G,"&gt;"&amp;'Staff Expense'!AE$3)</f>
        <v>14</v>
      </c>
      <c r="AF10" s="77">
        <f>COUNTIFS('Corp Employees'!$F:$F,"&lt;="&amp;'Staff Expense'!AF$3,'Corp Employees'!$G:$G,"&gt;"&amp;'Staff Expense'!AF$3)</f>
        <v>14</v>
      </c>
      <c r="AG10" s="77">
        <f>COUNTIFS('Corp Employees'!$F:$F,"&lt;="&amp;'Staff Expense'!AG$3,'Corp Employees'!$G:$G,"&gt;"&amp;'Staff Expense'!AG$3)</f>
        <v>14</v>
      </c>
      <c r="AH10" s="77">
        <f>COUNTIFS('Corp Employees'!$F:$F,"&lt;="&amp;'Staff Expense'!AH$3,'Corp Employees'!$G:$G,"&gt;"&amp;'Staff Expense'!AH$3)</f>
        <v>14</v>
      </c>
      <c r="AI10" s="77">
        <f>COUNTIFS('Corp Employees'!$F:$F,"&lt;="&amp;'Staff Expense'!AI$3,'Corp Employees'!$G:$G,"&gt;"&amp;'Staff Expense'!AI$3)</f>
        <v>14</v>
      </c>
      <c r="AJ10" s="77">
        <f>COUNTIFS('Corp Employees'!$F:$F,"&lt;="&amp;'Staff Expense'!AJ$3,'Corp Employees'!$G:$G,"&gt;"&amp;'Staff Expense'!AJ$3)</f>
        <v>14</v>
      </c>
      <c r="AK10" s="77">
        <f>COUNTIFS('Corp Employees'!$F:$F,"&lt;="&amp;'Staff Expense'!AK$3,'Corp Employees'!$G:$G,"&gt;"&amp;'Staff Expense'!AK$3)</f>
        <v>14</v>
      </c>
      <c r="AL10" s="77">
        <f>COUNTIFS('Corp Employees'!$F:$F,"&lt;="&amp;'Staff Expense'!AL$3,'Corp Employees'!$G:$G,"&gt;"&amp;'Staff Expense'!AL$3)</f>
        <v>14</v>
      </c>
      <c r="AM10" s="77">
        <f>COUNTIFS('Corp Employees'!$F:$F,"&lt;="&amp;'Staff Expense'!AM$3,'Corp Employees'!$G:$G,"&gt;"&amp;'Staff Expense'!AM$3)</f>
        <v>14</v>
      </c>
      <c r="AN10" s="77">
        <f>COUNTIFS('Corp Employees'!$F:$F,"&lt;="&amp;'Staff Expense'!AN$3,'Corp Employees'!$G:$G,"&gt;"&amp;'Staff Expense'!AN$3)</f>
        <v>14</v>
      </c>
      <c r="AO10" s="77">
        <f>COUNTIFS('Corp Employees'!$F:$F,"&lt;="&amp;'Staff Expense'!AO$3,'Corp Employees'!$G:$G,"&gt;"&amp;'Staff Expense'!AO$3)</f>
        <v>14</v>
      </c>
      <c r="AP10" s="77">
        <f>COUNTIFS('Corp Employees'!$F:$F,"&lt;="&amp;'Staff Expense'!AP$3,'Corp Employees'!$G:$G,"&gt;"&amp;'Staff Expense'!AP$3)</f>
        <v>14</v>
      </c>
      <c r="AQ10" s="77">
        <f>COUNTIFS('Corp Employees'!$F:$F,"&lt;="&amp;'Staff Expense'!AQ$3,'Corp Employees'!$G:$G,"&gt;"&amp;'Staff Expense'!AQ$3)</f>
        <v>14</v>
      </c>
      <c r="AR10" s="77">
        <f>COUNTIFS('Corp Employees'!$F:$F,"&lt;="&amp;'Staff Expense'!AR$3,'Corp Employees'!$G:$G,"&gt;"&amp;'Staff Expense'!AR$3)</f>
        <v>14</v>
      </c>
      <c r="AS10" s="77">
        <f>COUNTIFS('Corp Employees'!$F:$F,"&lt;="&amp;'Staff Expense'!AS$3,'Corp Employees'!$G:$G,"&gt;"&amp;'Staff Expense'!AS$3)</f>
        <v>14</v>
      </c>
      <c r="AT10" s="77">
        <f>COUNTIFS('Corp Employees'!$F:$F,"&lt;="&amp;'Staff Expense'!AT$3,'Corp Employees'!$G:$G,"&gt;"&amp;'Staff Expense'!AT$3)</f>
        <v>14</v>
      </c>
      <c r="AU10" s="77">
        <f>COUNTIFS('Corp Employees'!$F:$F,"&lt;="&amp;'Staff Expense'!AU$3,'Corp Employees'!$G:$G,"&gt;"&amp;'Staff Expense'!AU$3)</f>
        <v>14</v>
      </c>
      <c r="AV10" s="77">
        <f>COUNTIFS('Corp Employees'!$F:$F,"&lt;="&amp;'Staff Expense'!AV$3,'Corp Employees'!$G:$G,"&gt;"&amp;'Staff Expense'!AV$3)</f>
        <v>14</v>
      </c>
      <c r="AW10" s="77">
        <f>COUNTIFS('Corp Employees'!$F:$F,"&lt;="&amp;'Staff Expense'!AW$3,'Corp Employees'!$G:$G,"&gt;"&amp;'Staff Expense'!AW$3)</f>
        <v>14</v>
      </c>
      <c r="AX10" s="77">
        <f>COUNTIFS('Corp Employees'!$F:$F,"&lt;="&amp;'Staff Expense'!AX$3,'Corp Employees'!$G:$G,"&gt;"&amp;'Staff Expense'!AX$3)</f>
        <v>14</v>
      </c>
      <c r="AY10" s="77">
        <f>COUNTIFS('Corp Employees'!$F:$F,"&lt;="&amp;'Staff Expense'!AY$3,'Corp Employees'!$G:$G,"&gt;"&amp;'Staff Expense'!AY$3)</f>
        <v>14</v>
      </c>
      <c r="AZ10" s="77">
        <f>COUNTIFS('Corp Employees'!$F:$F,"&lt;="&amp;'Staff Expense'!AZ$3,'Corp Employees'!$G:$G,"&gt;"&amp;'Staff Expense'!AZ$3)</f>
        <v>14</v>
      </c>
      <c r="BA10" s="77">
        <f>COUNTIFS('Corp Employees'!$F:$F,"&lt;="&amp;'Staff Expense'!BA$3,'Corp Employees'!$G:$G,"&gt;"&amp;'Staff Expense'!BA$3)</f>
        <v>14</v>
      </c>
      <c r="BB10" s="77">
        <f>COUNTIFS('Corp Employees'!$F:$F,"&lt;="&amp;'Staff Expense'!BB$3,'Corp Employees'!$G:$G,"&gt;"&amp;'Staff Expense'!BB$3)</f>
        <v>14</v>
      </c>
      <c r="BC10" s="3"/>
      <c r="BD10" s="3"/>
      <c r="BE10" s="3"/>
      <c r="BF10" s="3"/>
      <c r="BG10" s="3"/>
      <c r="BH10" s="3"/>
    </row>
    <row r="11" spans="1:71" s="67" customFormat="1" x14ac:dyDescent="0.15">
      <c r="A11" s="255" t="s">
        <v>102</v>
      </c>
      <c r="B11" s="59"/>
      <c r="C11" s="276">
        <f t="shared" ca="1" si="3"/>
        <v>5</v>
      </c>
      <c r="D11" s="277">
        <f t="shared" ca="1" si="3"/>
        <v>20</v>
      </c>
      <c r="E11" s="277">
        <f t="shared" ca="1" si="3"/>
        <v>33</v>
      </c>
      <c r="F11" s="277">
        <f t="shared" ca="1" si="3"/>
        <v>39</v>
      </c>
      <c r="G11" s="278">
        <f t="shared" ref="G11:K11" si="4">SUM(G6:G10)</f>
        <v>3</v>
      </c>
      <c r="H11" s="278">
        <f t="shared" ca="1" si="4"/>
        <v>3</v>
      </c>
      <c r="I11" s="278">
        <f t="shared" ca="1" si="4"/>
        <v>3</v>
      </c>
      <c r="J11" s="278">
        <f t="shared" ca="1" si="4"/>
        <v>3</v>
      </c>
      <c r="K11" s="278">
        <f t="shared" ca="1" si="4"/>
        <v>3</v>
      </c>
      <c r="L11" s="278">
        <f t="shared" ref="L11:BB11" ca="1" si="5">SUM(L6:L10)</f>
        <v>3</v>
      </c>
      <c r="M11" s="278">
        <f t="shared" ca="1" si="5"/>
        <v>5</v>
      </c>
      <c r="N11" s="278">
        <f t="shared" ca="1" si="5"/>
        <v>5</v>
      </c>
      <c r="O11" s="278">
        <f t="shared" ca="1" si="5"/>
        <v>5</v>
      </c>
      <c r="P11" s="278">
        <f t="shared" ca="1" si="5"/>
        <v>5</v>
      </c>
      <c r="Q11" s="278">
        <f t="shared" ca="1" si="5"/>
        <v>5</v>
      </c>
      <c r="R11" s="278">
        <f t="shared" ca="1" si="5"/>
        <v>5</v>
      </c>
      <c r="S11" s="278">
        <f t="shared" ca="1" si="5"/>
        <v>15</v>
      </c>
      <c r="T11" s="278">
        <f t="shared" ca="1" si="5"/>
        <v>15</v>
      </c>
      <c r="U11" s="278">
        <f t="shared" ca="1" si="5"/>
        <v>15</v>
      </c>
      <c r="V11" s="278">
        <f t="shared" ca="1" si="5"/>
        <v>16</v>
      </c>
      <c r="W11" s="278">
        <f t="shared" ca="1" si="5"/>
        <v>16</v>
      </c>
      <c r="X11" s="278">
        <f t="shared" ca="1" si="5"/>
        <v>16</v>
      </c>
      <c r="Y11" s="278">
        <f t="shared" ca="1" si="5"/>
        <v>18</v>
      </c>
      <c r="Z11" s="278">
        <f t="shared" ca="1" si="5"/>
        <v>18</v>
      </c>
      <c r="AA11" s="278">
        <f t="shared" ca="1" si="5"/>
        <v>18</v>
      </c>
      <c r="AB11" s="278">
        <f t="shared" ca="1" si="5"/>
        <v>20</v>
      </c>
      <c r="AC11" s="278">
        <f t="shared" ca="1" si="5"/>
        <v>20</v>
      </c>
      <c r="AD11" s="278">
        <f t="shared" ca="1" si="5"/>
        <v>20</v>
      </c>
      <c r="AE11" s="278">
        <f t="shared" ca="1" si="5"/>
        <v>28</v>
      </c>
      <c r="AF11" s="278">
        <f t="shared" ca="1" si="5"/>
        <v>28</v>
      </c>
      <c r="AG11" s="278">
        <f t="shared" ca="1" si="5"/>
        <v>28</v>
      </c>
      <c r="AH11" s="278">
        <f t="shared" ca="1" si="5"/>
        <v>30</v>
      </c>
      <c r="AI11" s="278">
        <f t="shared" ca="1" si="5"/>
        <v>30</v>
      </c>
      <c r="AJ11" s="278">
        <f t="shared" ca="1" si="5"/>
        <v>30</v>
      </c>
      <c r="AK11" s="278">
        <f t="shared" ca="1" si="5"/>
        <v>31</v>
      </c>
      <c r="AL11" s="278">
        <f t="shared" ca="1" si="5"/>
        <v>31</v>
      </c>
      <c r="AM11" s="278">
        <f t="shared" ca="1" si="5"/>
        <v>31</v>
      </c>
      <c r="AN11" s="278">
        <f t="shared" ca="1" si="5"/>
        <v>33</v>
      </c>
      <c r="AO11" s="278">
        <f t="shared" ca="1" si="5"/>
        <v>33</v>
      </c>
      <c r="AP11" s="278">
        <f t="shared" ca="1" si="5"/>
        <v>33</v>
      </c>
      <c r="AQ11" s="278">
        <f t="shared" ca="1" si="5"/>
        <v>34</v>
      </c>
      <c r="AR11" s="278">
        <f t="shared" ca="1" si="5"/>
        <v>34</v>
      </c>
      <c r="AS11" s="278">
        <f t="shared" ca="1" si="5"/>
        <v>35</v>
      </c>
      <c r="AT11" s="278">
        <f t="shared" ca="1" si="5"/>
        <v>36</v>
      </c>
      <c r="AU11" s="278">
        <f t="shared" ca="1" si="5"/>
        <v>36</v>
      </c>
      <c r="AV11" s="278">
        <f t="shared" ca="1" si="5"/>
        <v>37</v>
      </c>
      <c r="AW11" s="278">
        <f t="shared" ca="1" si="5"/>
        <v>37</v>
      </c>
      <c r="AX11" s="278">
        <f t="shared" ca="1" si="5"/>
        <v>37</v>
      </c>
      <c r="AY11" s="278">
        <f t="shared" ca="1" si="5"/>
        <v>38</v>
      </c>
      <c r="AZ11" s="278">
        <f t="shared" ca="1" si="5"/>
        <v>39</v>
      </c>
      <c r="BA11" s="278">
        <f t="shared" ca="1" si="5"/>
        <v>39</v>
      </c>
      <c r="BB11" s="278">
        <f t="shared" ca="1" si="5"/>
        <v>39</v>
      </c>
      <c r="BC11" s="278"/>
      <c r="BD11" s="278"/>
      <c r="BE11" s="278"/>
      <c r="BF11" s="278"/>
      <c r="BG11" s="278"/>
      <c r="BH11" s="278"/>
    </row>
    <row r="12" spans="1:71" x14ac:dyDescent="0.15">
      <c r="C12" s="82"/>
      <c r="D12" s="77"/>
      <c r="E12" s="77"/>
      <c r="F12" s="77"/>
      <c r="G12" s="7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71" x14ac:dyDescent="0.15">
      <c r="A13" s="86" t="s">
        <v>101</v>
      </c>
      <c r="C13" s="82"/>
      <c r="D13" s="77"/>
      <c r="E13" s="77"/>
      <c r="F13" s="77"/>
      <c r="G13" s="7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71" s="54" customFormat="1" x14ac:dyDescent="0.15">
      <c r="A14" s="95" t="s">
        <v>74</v>
      </c>
      <c r="C14" s="82">
        <f t="shared" ref="C14:C19" ca="1" si="6">SUMIFS($G14:$BB14,$G$2:$BB$2,C$3)</f>
        <v>0</v>
      </c>
      <c r="D14" s="77">
        <f t="shared" ref="D14:F19" ca="1" si="7">SUMIFS($G14:$BB14,$G$2:$BB$2,D$3)</f>
        <v>265899.375</v>
      </c>
      <c r="E14" s="77">
        <f t="shared" ca="1" si="7"/>
        <v>558388.6875</v>
      </c>
      <c r="F14" s="77">
        <f t="shared" ca="1" si="7"/>
        <v>912034.85624999995</v>
      </c>
      <c r="G14" s="80">
        <f>+G6*Main!$D$70/12*(1+Main!$C$75)^('Staff Expense'!G$2-YEAR(Main!$H$2))</f>
        <v>0</v>
      </c>
      <c r="H14" s="80">
        <f ca="1">+H6*Main!$D$70/12*(1+Main!$C$75)^('Staff Expense'!H$2-YEAR(Main!$H$2))</f>
        <v>0</v>
      </c>
      <c r="I14" s="80">
        <f ca="1">+I6*Main!$D$70/12*(1+Main!$C$75)^('Staff Expense'!I$2-YEAR(Main!$H$2))</f>
        <v>0</v>
      </c>
      <c r="J14" s="80">
        <f ca="1">+J6*Main!$D$70/12*(1+Main!$C$75)^('Staff Expense'!J$2-YEAR(Main!$H$2))</f>
        <v>0</v>
      </c>
      <c r="K14" s="80">
        <f ca="1">+K6*Main!$D$70/12*(1+Main!$C$75)^('Staff Expense'!K$2-YEAR(Main!$H$2))</f>
        <v>0</v>
      </c>
      <c r="L14" s="80">
        <f ca="1">+L6*Main!$D$70/12*(1+Main!$C$75)^('Staff Expense'!L$2-YEAR(Main!$H$2))</f>
        <v>0</v>
      </c>
      <c r="M14" s="80">
        <f ca="1">+M6*Main!$D$70/12*(1+Main!$C$75)^('Staff Expense'!M$2-YEAR(Main!$H$2))</f>
        <v>0</v>
      </c>
      <c r="N14" s="80">
        <f ca="1">+N6*Main!$D$70/12*(1+Main!$C$75)^('Staff Expense'!N$2-YEAR(Main!$H$2))</f>
        <v>0</v>
      </c>
      <c r="O14" s="80">
        <f ca="1">+O6*Main!$D$70/12*(1+Main!$C$75)^('Staff Expense'!O$2-YEAR(Main!$H$2))</f>
        <v>0</v>
      </c>
      <c r="P14" s="80">
        <f ca="1">+P6*Main!$D$70/12*(1+Main!$C$75)^('Staff Expense'!P$2-YEAR(Main!$H$2))</f>
        <v>0</v>
      </c>
      <c r="Q14" s="80">
        <f ca="1">+Q6*Main!$D$70/12*(1+Main!$C$75)^('Staff Expense'!Q$2-YEAR(Main!$H$2))</f>
        <v>0</v>
      </c>
      <c r="R14" s="80">
        <f ca="1">+R6*Main!$D$70/12*(1+Main!$C$75)^('Staff Expense'!R$2-YEAR(Main!$H$2))</f>
        <v>0</v>
      </c>
      <c r="S14" s="80">
        <f ca="1">+S6*Main!$D$70/12*(1+Main!$C$75)^('Staff Expense'!S$2-YEAR(Main!$H$2))</f>
        <v>14772.1875</v>
      </c>
      <c r="T14" s="80">
        <f ca="1">+T6*Main!$D$70/12*(1+Main!$C$75)^('Staff Expense'!T$2-YEAR(Main!$H$2))</f>
        <v>14772.1875</v>
      </c>
      <c r="U14" s="80">
        <f ca="1">+U6*Main!$D$70/12*(1+Main!$C$75)^('Staff Expense'!U$2-YEAR(Main!$H$2))</f>
        <v>14772.1875</v>
      </c>
      <c r="V14" s="80">
        <f ca="1">+V6*Main!$D$70/12*(1+Main!$C$75)^('Staff Expense'!V$2-YEAR(Main!$H$2))</f>
        <v>14772.1875</v>
      </c>
      <c r="W14" s="80">
        <f ca="1">+W6*Main!$D$70/12*(1+Main!$C$75)^('Staff Expense'!W$2-YEAR(Main!$H$2))</f>
        <v>14772.1875</v>
      </c>
      <c r="X14" s="80">
        <f ca="1">+X6*Main!$D$70/12*(1+Main!$C$75)^('Staff Expense'!X$2-YEAR(Main!$H$2))</f>
        <v>14772.1875</v>
      </c>
      <c r="Y14" s="80">
        <f ca="1">+Y6*Main!$D$70/12*(1+Main!$C$75)^('Staff Expense'!Y$2-YEAR(Main!$H$2))</f>
        <v>29544.375</v>
      </c>
      <c r="Z14" s="80">
        <f ca="1">+Z6*Main!$D$70/12*(1+Main!$C$75)^('Staff Expense'!Z$2-YEAR(Main!$H$2))</f>
        <v>29544.375</v>
      </c>
      <c r="AA14" s="80">
        <f ca="1">+AA6*Main!$D$70/12*(1+Main!$C$75)^('Staff Expense'!AA$2-YEAR(Main!$H$2))</f>
        <v>29544.375</v>
      </c>
      <c r="AB14" s="80">
        <f ca="1">+AB6*Main!$D$70/12*(1+Main!$C$75)^('Staff Expense'!AB$2-YEAR(Main!$H$2))</f>
        <v>29544.375</v>
      </c>
      <c r="AC14" s="80">
        <f ca="1">+AC6*Main!$D$70/12*(1+Main!$C$75)^('Staff Expense'!AC$2-YEAR(Main!$H$2))</f>
        <v>29544.375</v>
      </c>
      <c r="AD14" s="80">
        <f ca="1">+AD6*Main!$D$70/12*(1+Main!$C$75)^('Staff Expense'!AD$2-YEAR(Main!$H$2))</f>
        <v>29544.375</v>
      </c>
      <c r="AE14" s="80">
        <f ca="1">+AE6*Main!$D$70/12*(1+Main!$C$75)^('Staff Expense'!AE$2-YEAR(Main!$H$2))</f>
        <v>31021.59375</v>
      </c>
      <c r="AF14" s="80">
        <f ca="1">+AF6*Main!$D$70/12*(1+Main!$C$75)^('Staff Expense'!AF$2-YEAR(Main!$H$2))</f>
        <v>31021.59375</v>
      </c>
      <c r="AG14" s="80">
        <f ca="1">+AG6*Main!$D$70/12*(1+Main!$C$75)^('Staff Expense'!AG$2-YEAR(Main!$H$2))</f>
        <v>31021.59375</v>
      </c>
      <c r="AH14" s="80">
        <f ca="1">+AH6*Main!$D$70/12*(1+Main!$C$75)^('Staff Expense'!AH$2-YEAR(Main!$H$2))</f>
        <v>46532.390625</v>
      </c>
      <c r="AI14" s="80">
        <f ca="1">+AI6*Main!$D$70/12*(1+Main!$C$75)^('Staff Expense'!AI$2-YEAR(Main!$H$2))</f>
        <v>46532.390625</v>
      </c>
      <c r="AJ14" s="80">
        <f ca="1">+AJ6*Main!$D$70/12*(1+Main!$C$75)^('Staff Expense'!AJ$2-YEAR(Main!$H$2))</f>
        <v>46532.390625</v>
      </c>
      <c r="AK14" s="80">
        <f ca="1">+AK6*Main!$D$70/12*(1+Main!$C$75)^('Staff Expense'!AK$2-YEAR(Main!$H$2))</f>
        <v>46532.390625</v>
      </c>
      <c r="AL14" s="80">
        <f ca="1">+AL6*Main!$D$70/12*(1+Main!$C$75)^('Staff Expense'!AL$2-YEAR(Main!$H$2))</f>
        <v>46532.390625</v>
      </c>
      <c r="AM14" s="80">
        <f ca="1">+AM6*Main!$D$70/12*(1+Main!$C$75)^('Staff Expense'!AM$2-YEAR(Main!$H$2))</f>
        <v>46532.390625</v>
      </c>
      <c r="AN14" s="80">
        <f ca="1">+AN6*Main!$D$70/12*(1+Main!$C$75)^('Staff Expense'!AN$2-YEAR(Main!$H$2))</f>
        <v>62043.1875</v>
      </c>
      <c r="AO14" s="80">
        <f ca="1">+AO6*Main!$D$70/12*(1+Main!$C$75)^('Staff Expense'!AO$2-YEAR(Main!$H$2))</f>
        <v>62043.1875</v>
      </c>
      <c r="AP14" s="80">
        <f ca="1">+AP6*Main!$D$70/12*(1+Main!$C$75)^('Staff Expense'!AP$2-YEAR(Main!$H$2))</f>
        <v>62043.1875</v>
      </c>
      <c r="AQ14" s="80">
        <f ca="1">+AQ6*Main!$D$70/12*(1+Main!$C$75)^('Staff Expense'!AQ$2-YEAR(Main!$H$2))</f>
        <v>48859.010156250006</v>
      </c>
      <c r="AR14" s="80">
        <f ca="1">+AR6*Main!$D$70/12*(1+Main!$C$75)^('Staff Expense'!AR$2-YEAR(Main!$H$2))</f>
        <v>48859.010156250006</v>
      </c>
      <c r="AS14" s="80">
        <f ca="1">+AS6*Main!$D$70/12*(1+Main!$C$75)^('Staff Expense'!AS$2-YEAR(Main!$H$2))</f>
        <v>65145.34687500001</v>
      </c>
      <c r="AT14" s="80">
        <f ca="1">+AT6*Main!$D$70/12*(1+Main!$C$75)^('Staff Expense'!AT$2-YEAR(Main!$H$2))</f>
        <v>65145.34687500001</v>
      </c>
      <c r="AU14" s="80">
        <f ca="1">+AU6*Main!$D$70/12*(1+Main!$C$75)^('Staff Expense'!AU$2-YEAR(Main!$H$2))</f>
        <v>65145.34687500001</v>
      </c>
      <c r="AV14" s="80">
        <f ca="1">+AV6*Main!$D$70/12*(1+Main!$C$75)^('Staff Expense'!AV$2-YEAR(Main!$H$2))</f>
        <v>81431.683593750015</v>
      </c>
      <c r="AW14" s="80">
        <f ca="1">+AW6*Main!$D$70/12*(1+Main!$C$75)^('Staff Expense'!AW$2-YEAR(Main!$H$2))</f>
        <v>81431.683593750015</v>
      </c>
      <c r="AX14" s="80">
        <f ca="1">+AX6*Main!$D$70/12*(1+Main!$C$75)^('Staff Expense'!AX$2-YEAR(Main!$H$2))</f>
        <v>81431.683593750015</v>
      </c>
      <c r="AY14" s="80">
        <f ca="1">+AY6*Main!$D$70/12*(1+Main!$C$75)^('Staff Expense'!AY$2-YEAR(Main!$H$2))</f>
        <v>81431.683593750015</v>
      </c>
      <c r="AZ14" s="80">
        <f ca="1">+AZ6*Main!$D$70/12*(1+Main!$C$75)^('Staff Expense'!AZ$2-YEAR(Main!$H$2))</f>
        <v>97718.020312500012</v>
      </c>
      <c r="BA14" s="80">
        <f ca="1">+BA6*Main!$D$70/12*(1+Main!$C$75)^('Staff Expense'!BA$2-YEAR(Main!$H$2))</f>
        <v>97718.020312500012</v>
      </c>
      <c r="BB14" s="80">
        <f ca="1">+BB6*Main!$D$70/12*(1+Main!$C$75)^('Staff Expense'!BB$2-YEAR(Main!$H$2))</f>
        <v>97718.020312500012</v>
      </c>
      <c r="BC14" s="3"/>
      <c r="BD14" s="3"/>
      <c r="BE14" s="3"/>
      <c r="BF14" s="3"/>
      <c r="BG14" s="3"/>
      <c r="BH14" s="3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1" s="54" customFormat="1" x14ac:dyDescent="0.15">
      <c r="A15" s="95" t="s">
        <v>60</v>
      </c>
      <c r="C15" s="82">
        <f t="shared" si="6"/>
        <v>381693.75</v>
      </c>
      <c r="D15" s="77">
        <f t="shared" si="7"/>
        <v>1042023.9375</v>
      </c>
      <c r="E15" s="77">
        <f t="shared" si="7"/>
        <v>1767432.9093750003</v>
      </c>
      <c r="F15" s="77">
        <f t="shared" si="7"/>
        <v>2297662.7821874996</v>
      </c>
      <c r="G15" s="80">
        <f>+G7*(1/(1+Main!$D$50)*Main!$D$72/12+(1-1/(1+Main!$D$50))*Main!$D$71/12)*(1+Main!$C$75)^('Staff Expense'!G$2-YEAR(Main!$H$2))</f>
        <v>25446.25</v>
      </c>
      <c r="H15" s="80">
        <f>+H7*(1/(1+Main!$D$50)*Main!$D$72/12+(1-1/(1+Main!$D$50))*Main!$D$71/12)*(1+Main!$C$75)^('Staff Expense'!H$2-YEAR(Main!$H$2))</f>
        <v>25446.25</v>
      </c>
      <c r="I15" s="80">
        <f>+I7*(1/(1+Main!$D$50)*Main!$D$72/12+(1-1/(1+Main!$D$50))*Main!$D$71/12)*(1+Main!$C$75)^('Staff Expense'!I$2-YEAR(Main!$H$2))</f>
        <v>25446.25</v>
      </c>
      <c r="J15" s="80">
        <f>+J7*(1/(1+Main!$D$50)*Main!$D$72/12+(1-1/(1+Main!$D$50))*Main!$D$71/12)*(1+Main!$C$75)^('Staff Expense'!J$2-YEAR(Main!$H$2))</f>
        <v>25446.25</v>
      </c>
      <c r="K15" s="80">
        <f>+K7*(1/(1+Main!$D$50)*Main!$D$72/12+(1-1/(1+Main!$D$50))*Main!$D$71/12)*(1+Main!$C$75)^('Staff Expense'!K$2-YEAR(Main!$H$2))</f>
        <v>25446.25</v>
      </c>
      <c r="L15" s="80">
        <f>+L7*(1/(1+Main!$D$50)*Main!$D$72/12+(1-1/(1+Main!$D$50))*Main!$D$71/12)*(1+Main!$C$75)^('Staff Expense'!L$2-YEAR(Main!$H$2))</f>
        <v>25446.25</v>
      </c>
      <c r="M15" s="80">
        <f>+M7*(1/(1+Main!$D$50)*Main!$D$72/12+(1-1/(1+Main!$D$50))*Main!$D$71/12)*(1+Main!$C$75)^('Staff Expense'!M$2-YEAR(Main!$H$2))</f>
        <v>38169.375</v>
      </c>
      <c r="N15" s="80">
        <f>+N7*(1/(1+Main!$D$50)*Main!$D$72/12+(1-1/(1+Main!$D$50))*Main!$D$71/12)*(1+Main!$C$75)^('Staff Expense'!N$2-YEAR(Main!$H$2))</f>
        <v>38169.375</v>
      </c>
      <c r="O15" s="80">
        <f>+O7*(1/(1+Main!$D$50)*Main!$D$72/12+(1-1/(1+Main!$D$50))*Main!$D$71/12)*(1+Main!$C$75)^('Staff Expense'!O$2-YEAR(Main!$H$2))</f>
        <v>38169.375</v>
      </c>
      <c r="P15" s="80">
        <f>+P7*(1/(1+Main!$D$50)*Main!$D$72/12+(1-1/(1+Main!$D$50))*Main!$D$71/12)*(1+Main!$C$75)^('Staff Expense'!P$2-YEAR(Main!$H$2))</f>
        <v>38169.375</v>
      </c>
      <c r="Q15" s="80">
        <f>+Q7*(1/(1+Main!$D$50)*Main!$D$72/12+(1-1/(1+Main!$D$50))*Main!$D$71/12)*(1+Main!$C$75)^('Staff Expense'!Q$2-YEAR(Main!$H$2))</f>
        <v>38169.375</v>
      </c>
      <c r="R15" s="80">
        <f>+R7*(1/(1+Main!$D$50)*Main!$D$72/12+(1-1/(1+Main!$D$50))*Main!$D$71/12)*(1+Main!$C$75)^('Staff Expense'!R$2-YEAR(Main!$H$2))</f>
        <v>38169.375</v>
      </c>
      <c r="S15" s="80">
        <f>+S7*(1/(1+Main!$D$50)*Main!$D$72/12+(1-1/(1+Main!$D$50))*Main!$D$71/12)*(1+Main!$C$75)^('Staff Expense'!S$2-YEAR(Main!$H$2))</f>
        <v>66796.40625</v>
      </c>
      <c r="T15" s="80">
        <f>+T7*(1/(1+Main!$D$50)*Main!$D$72/12+(1-1/(1+Main!$D$50))*Main!$D$71/12)*(1+Main!$C$75)^('Staff Expense'!T$2-YEAR(Main!$H$2))</f>
        <v>66796.40625</v>
      </c>
      <c r="U15" s="80">
        <f>+U7*(1/(1+Main!$D$50)*Main!$D$72/12+(1-1/(1+Main!$D$50))*Main!$D$71/12)*(1+Main!$C$75)^('Staff Expense'!U$2-YEAR(Main!$H$2))</f>
        <v>66796.40625</v>
      </c>
      <c r="V15" s="80">
        <f>+V7*(1/(1+Main!$D$50)*Main!$D$72/12+(1-1/(1+Main!$D$50))*Main!$D$71/12)*(1+Main!$C$75)^('Staff Expense'!V$2-YEAR(Main!$H$2))</f>
        <v>80155.6875</v>
      </c>
      <c r="W15" s="80">
        <f>+W7*(1/(1+Main!$D$50)*Main!$D$72/12+(1-1/(1+Main!$D$50))*Main!$D$71/12)*(1+Main!$C$75)^('Staff Expense'!W$2-YEAR(Main!$H$2))</f>
        <v>80155.6875</v>
      </c>
      <c r="X15" s="80">
        <f>+X7*(1/(1+Main!$D$50)*Main!$D$72/12+(1-1/(1+Main!$D$50))*Main!$D$71/12)*(1+Main!$C$75)^('Staff Expense'!X$2-YEAR(Main!$H$2))</f>
        <v>80155.6875</v>
      </c>
      <c r="Y15" s="80">
        <f>+Y7*(1/(1+Main!$D$50)*Main!$D$72/12+(1-1/(1+Main!$D$50))*Main!$D$71/12)*(1+Main!$C$75)^('Staff Expense'!Y$2-YEAR(Main!$H$2))</f>
        <v>93514.96875</v>
      </c>
      <c r="Z15" s="80">
        <f>+Z7*(1/(1+Main!$D$50)*Main!$D$72/12+(1-1/(1+Main!$D$50))*Main!$D$71/12)*(1+Main!$C$75)^('Staff Expense'!Z$2-YEAR(Main!$H$2))</f>
        <v>93514.96875</v>
      </c>
      <c r="AA15" s="80">
        <f>+AA7*(1/(1+Main!$D$50)*Main!$D$72/12+(1-1/(1+Main!$D$50))*Main!$D$71/12)*(1+Main!$C$75)^('Staff Expense'!AA$2-YEAR(Main!$H$2))</f>
        <v>93514.96875</v>
      </c>
      <c r="AB15" s="80">
        <f>+AB7*(1/(1+Main!$D$50)*Main!$D$72/12+(1-1/(1+Main!$D$50))*Main!$D$71/12)*(1+Main!$C$75)^('Staff Expense'!AB$2-YEAR(Main!$H$2))</f>
        <v>106874.25</v>
      </c>
      <c r="AC15" s="80">
        <f>+AC7*(1/(1+Main!$D$50)*Main!$D$72/12+(1-1/(1+Main!$D$50))*Main!$D$71/12)*(1+Main!$C$75)^('Staff Expense'!AC$2-YEAR(Main!$H$2))</f>
        <v>106874.25</v>
      </c>
      <c r="AD15" s="80">
        <f>+AD7*(1/(1+Main!$D$50)*Main!$D$72/12+(1-1/(1+Main!$D$50))*Main!$D$71/12)*(1+Main!$C$75)^('Staff Expense'!AD$2-YEAR(Main!$H$2))</f>
        <v>106874.25</v>
      </c>
      <c r="AE15" s="80">
        <f>+AE7*(1/(1+Main!$D$50)*Main!$D$72/12+(1-1/(1+Main!$D$50))*Main!$D$71/12)*(1+Main!$C$75)^('Staff Expense'!AE$2-YEAR(Main!$H$2))</f>
        <v>126245.2078125</v>
      </c>
      <c r="AF15" s="80">
        <f>+AF7*(1/(1+Main!$D$50)*Main!$D$72/12+(1-1/(1+Main!$D$50))*Main!$D$71/12)*(1+Main!$C$75)^('Staff Expense'!AF$2-YEAR(Main!$H$2))</f>
        <v>126245.2078125</v>
      </c>
      <c r="AG15" s="80">
        <f>+AG7*(1/(1+Main!$D$50)*Main!$D$72/12+(1-1/(1+Main!$D$50))*Main!$D$71/12)*(1+Main!$C$75)^('Staff Expense'!AG$2-YEAR(Main!$H$2))</f>
        <v>126245.2078125</v>
      </c>
      <c r="AH15" s="80">
        <f>+AH7*(1/(1+Main!$D$50)*Main!$D$72/12+(1-1/(1+Main!$D$50))*Main!$D$71/12)*(1+Main!$C$75)^('Staff Expense'!AH$2-YEAR(Main!$H$2))</f>
        <v>140272.453125</v>
      </c>
      <c r="AI15" s="80">
        <f>+AI7*(1/(1+Main!$D$50)*Main!$D$72/12+(1-1/(1+Main!$D$50))*Main!$D$71/12)*(1+Main!$C$75)^('Staff Expense'!AI$2-YEAR(Main!$H$2))</f>
        <v>140272.453125</v>
      </c>
      <c r="AJ15" s="80">
        <f>+AJ7*(1/(1+Main!$D$50)*Main!$D$72/12+(1-1/(1+Main!$D$50))*Main!$D$71/12)*(1+Main!$C$75)^('Staff Expense'!AJ$2-YEAR(Main!$H$2))</f>
        <v>140272.453125</v>
      </c>
      <c r="AK15" s="80">
        <f>+AK7*(1/(1+Main!$D$50)*Main!$D$72/12+(1-1/(1+Main!$D$50))*Main!$D$71/12)*(1+Main!$C$75)^('Staff Expense'!AK$2-YEAR(Main!$H$2))</f>
        <v>154299.69843750002</v>
      </c>
      <c r="AL15" s="80">
        <f>+AL7*(1/(1+Main!$D$50)*Main!$D$72/12+(1-1/(1+Main!$D$50))*Main!$D$71/12)*(1+Main!$C$75)^('Staff Expense'!AL$2-YEAR(Main!$H$2))</f>
        <v>154299.69843750002</v>
      </c>
      <c r="AM15" s="80">
        <f>+AM7*(1/(1+Main!$D$50)*Main!$D$72/12+(1-1/(1+Main!$D$50))*Main!$D$71/12)*(1+Main!$C$75)^('Staff Expense'!AM$2-YEAR(Main!$H$2))</f>
        <v>154299.69843750002</v>
      </c>
      <c r="AN15" s="80">
        <f>+AN7*(1/(1+Main!$D$50)*Main!$D$72/12+(1-1/(1+Main!$D$50))*Main!$D$71/12)*(1+Main!$C$75)^('Staff Expense'!AN$2-YEAR(Main!$H$2))</f>
        <v>168326.94375000001</v>
      </c>
      <c r="AO15" s="80">
        <f>+AO7*(1/(1+Main!$D$50)*Main!$D$72/12+(1-1/(1+Main!$D$50))*Main!$D$71/12)*(1+Main!$C$75)^('Staff Expense'!AO$2-YEAR(Main!$H$2))</f>
        <v>168326.94375000001</v>
      </c>
      <c r="AP15" s="80">
        <f>+AP7*(1/(1+Main!$D$50)*Main!$D$72/12+(1-1/(1+Main!$D$50))*Main!$D$71/12)*(1+Main!$C$75)^('Staff Expense'!AP$2-YEAR(Main!$H$2))</f>
        <v>168326.94375000001</v>
      </c>
      <c r="AQ15" s="80">
        <f>+AQ7*(1/(1+Main!$D$50)*Main!$D$72/12+(1-1/(1+Main!$D$50))*Main!$D$71/12)*(1+Main!$C$75)^('Staff Expense'!AQ$2-YEAR(Main!$H$2))</f>
        <v>191471.89851562501</v>
      </c>
      <c r="AR15" s="80">
        <f>+AR7*(1/(1+Main!$D$50)*Main!$D$72/12+(1-1/(1+Main!$D$50))*Main!$D$71/12)*(1+Main!$C$75)^('Staff Expense'!AR$2-YEAR(Main!$H$2))</f>
        <v>191471.89851562501</v>
      </c>
      <c r="AS15" s="80">
        <f>+AS7*(1/(1+Main!$D$50)*Main!$D$72/12+(1-1/(1+Main!$D$50))*Main!$D$71/12)*(1+Main!$C$75)^('Staff Expense'!AS$2-YEAR(Main!$H$2))</f>
        <v>191471.89851562501</v>
      </c>
      <c r="AT15" s="80">
        <f>+AT7*(1/(1+Main!$D$50)*Main!$D$72/12+(1-1/(1+Main!$D$50))*Main!$D$71/12)*(1+Main!$C$75)^('Staff Expense'!AT$2-YEAR(Main!$H$2))</f>
        <v>191471.89851562501</v>
      </c>
      <c r="AU15" s="80">
        <f>+AU7*(1/(1+Main!$D$50)*Main!$D$72/12+(1-1/(1+Main!$D$50))*Main!$D$71/12)*(1+Main!$C$75)^('Staff Expense'!AU$2-YEAR(Main!$H$2))</f>
        <v>191471.89851562501</v>
      </c>
      <c r="AV15" s="80">
        <f>+AV7*(1/(1+Main!$D$50)*Main!$D$72/12+(1-1/(1+Main!$D$50))*Main!$D$71/12)*(1+Main!$C$75)^('Staff Expense'!AV$2-YEAR(Main!$H$2))</f>
        <v>191471.89851562501</v>
      </c>
      <c r="AW15" s="80">
        <f>+AW7*(1/(1+Main!$D$50)*Main!$D$72/12+(1-1/(1+Main!$D$50))*Main!$D$71/12)*(1+Main!$C$75)^('Staff Expense'!AW$2-YEAR(Main!$H$2))</f>
        <v>191471.89851562501</v>
      </c>
      <c r="AX15" s="80">
        <f>+AX7*(1/(1+Main!$D$50)*Main!$D$72/12+(1-1/(1+Main!$D$50))*Main!$D$71/12)*(1+Main!$C$75)^('Staff Expense'!AX$2-YEAR(Main!$H$2))</f>
        <v>191471.89851562501</v>
      </c>
      <c r="AY15" s="80">
        <f>+AY7*(1/(1+Main!$D$50)*Main!$D$72/12+(1-1/(1+Main!$D$50))*Main!$D$71/12)*(1+Main!$C$75)^('Staff Expense'!AY$2-YEAR(Main!$H$2))</f>
        <v>191471.89851562501</v>
      </c>
      <c r="AZ15" s="80">
        <f>+AZ7*(1/(1+Main!$D$50)*Main!$D$72/12+(1-1/(1+Main!$D$50))*Main!$D$71/12)*(1+Main!$C$75)^('Staff Expense'!AZ$2-YEAR(Main!$H$2))</f>
        <v>191471.89851562501</v>
      </c>
      <c r="BA15" s="80">
        <f>+BA7*(1/(1+Main!$D$50)*Main!$D$72/12+(1-1/(1+Main!$D$50))*Main!$D$71/12)*(1+Main!$C$75)^('Staff Expense'!BA$2-YEAR(Main!$H$2))</f>
        <v>191471.89851562501</v>
      </c>
      <c r="BB15" s="80">
        <f>+BB7*(1/(1+Main!$D$50)*Main!$D$72/12+(1-1/(1+Main!$D$50))*Main!$D$71/12)*(1+Main!$C$75)^('Staff Expense'!BB$2-YEAR(Main!$H$2))</f>
        <v>191471.89851562501</v>
      </c>
      <c r="BC15" s="3"/>
      <c r="BD15" s="3"/>
      <c r="BE15" s="3"/>
      <c r="BF15" s="3"/>
      <c r="BG15" s="3"/>
      <c r="BH15" s="3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</row>
    <row r="16" spans="1:71" s="54" customFormat="1" x14ac:dyDescent="0.15">
      <c r="A16" s="95" t="s">
        <v>61</v>
      </c>
      <c r="C16" s="82">
        <f t="shared" ca="1" si="6"/>
        <v>0</v>
      </c>
      <c r="D16" s="77">
        <f t="shared" ca="1" si="7"/>
        <v>18884.25</v>
      </c>
      <c r="E16" s="77">
        <f t="shared" ca="1" si="7"/>
        <v>79313.85000000002</v>
      </c>
      <c r="F16" s="77">
        <f t="shared" ca="1" si="7"/>
        <v>256778.58937500001</v>
      </c>
      <c r="G16" s="77">
        <f>+G8*Main!$D$73/12*(1+Main!$C$75)^('Staff Expense'!G$2-YEAR(Main!$H$2))</f>
        <v>0</v>
      </c>
      <c r="H16" s="80">
        <f ca="1">+H8*Main!$D$73/12*(1+Main!$C$75)^('Staff Expense'!H$2-YEAR(Main!$H$2))</f>
        <v>0</v>
      </c>
      <c r="I16" s="80">
        <f ca="1">+I8*Main!$D$73/12*(1+Main!$C$75)^('Staff Expense'!I$2-YEAR(Main!$H$2))</f>
        <v>0</v>
      </c>
      <c r="J16" s="80">
        <f ca="1">+J8*Main!$D$73/12*(1+Main!$C$75)^('Staff Expense'!J$2-YEAR(Main!$H$2))</f>
        <v>0</v>
      </c>
      <c r="K16" s="80">
        <f ca="1">+K8*Main!$D$73/12*(1+Main!$C$75)^('Staff Expense'!K$2-YEAR(Main!$H$2))</f>
        <v>0</v>
      </c>
      <c r="L16" s="80">
        <f ca="1">+L8*Main!$D$73/12*(1+Main!$C$75)^('Staff Expense'!L$2-YEAR(Main!$H$2))</f>
        <v>0</v>
      </c>
      <c r="M16" s="80">
        <f ca="1">+M8*Main!$D$73/12*(1+Main!$C$75)^('Staff Expense'!M$2-YEAR(Main!$H$2))</f>
        <v>0</v>
      </c>
      <c r="N16" s="80">
        <f ca="1">+N8*Main!$D$73/12*(1+Main!$C$75)^('Staff Expense'!N$2-YEAR(Main!$H$2))</f>
        <v>0</v>
      </c>
      <c r="O16" s="80">
        <f ca="1">+O8*Main!$D$73/12*(1+Main!$C$75)^('Staff Expense'!O$2-YEAR(Main!$H$2))</f>
        <v>0</v>
      </c>
      <c r="P16" s="80">
        <f ca="1">+P8*Main!$D$73/12*(1+Main!$C$75)^('Staff Expense'!P$2-YEAR(Main!$H$2))</f>
        <v>0</v>
      </c>
      <c r="Q16" s="80">
        <f ca="1">+Q8*Main!$D$73/12*(1+Main!$C$75)^('Staff Expense'!Q$2-YEAR(Main!$H$2))</f>
        <v>0</v>
      </c>
      <c r="R16" s="80">
        <f ca="1">+R8*Main!$D$73/12*(1+Main!$C$75)^('Staff Expense'!R$2-YEAR(Main!$H$2))</f>
        <v>0</v>
      </c>
      <c r="S16" s="80">
        <f ca="1">+S8*Main!$D$73/12*(1+Main!$C$75)^('Staff Expense'!S$2-YEAR(Main!$H$2))</f>
        <v>0</v>
      </c>
      <c r="T16" s="80">
        <f ca="1">+T8*Main!$D$73/12*(1+Main!$C$75)^('Staff Expense'!T$2-YEAR(Main!$H$2))</f>
        <v>0</v>
      </c>
      <c r="U16" s="80">
        <f ca="1">+U8*Main!$D$73/12*(1+Main!$C$75)^('Staff Expense'!U$2-YEAR(Main!$H$2))</f>
        <v>0</v>
      </c>
      <c r="V16" s="80">
        <f ca="1">+V8*Main!$D$73/12*(1+Main!$C$75)^('Staff Expense'!V$2-YEAR(Main!$H$2))</f>
        <v>0</v>
      </c>
      <c r="W16" s="80">
        <f ca="1">+W8*Main!$D$73/12*(1+Main!$C$75)^('Staff Expense'!W$2-YEAR(Main!$H$2))</f>
        <v>0</v>
      </c>
      <c r="X16" s="80">
        <f ca="1">+X8*Main!$D$73/12*(1+Main!$C$75)^('Staff Expense'!X$2-YEAR(Main!$H$2))</f>
        <v>0</v>
      </c>
      <c r="Y16" s="80">
        <f ca="1">+Y8*Main!$D$73/12*(1+Main!$C$75)^('Staff Expense'!Y$2-YEAR(Main!$H$2))</f>
        <v>0</v>
      </c>
      <c r="Z16" s="80">
        <f ca="1">+Z8*Main!$D$73/12*(1+Main!$C$75)^('Staff Expense'!Z$2-YEAR(Main!$H$2))</f>
        <v>0</v>
      </c>
      <c r="AA16" s="80">
        <f ca="1">+AA8*Main!$D$73/12*(1+Main!$C$75)^('Staff Expense'!AA$2-YEAR(Main!$H$2))</f>
        <v>0</v>
      </c>
      <c r="AB16" s="80">
        <f ca="1">+AB8*Main!$D$73/12*(1+Main!$C$75)^('Staff Expense'!AB$2-YEAR(Main!$H$2))</f>
        <v>6294.75</v>
      </c>
      <c r="AC16" s="80">
        <f ca="1">+AC8*Main!$D$73/12*(1+Main!$C$75)^('Staff Expense'!AC$2-YEAR(Main!$H$2))</f>
        <v>6294.75</v>
      </c>
      <c r="AD16" s="80">
        <f ca="1">+AD8*Main!$D$73/12*(1+Main!$C$75)^('Staff Expense'!AD$2-YEAR(Main!$H$2))</f>
        <v>6294.75</v>
      </c>
      <c r="AE16" s="80">
        <f ca="1">+AE8*Main!$D$73/12*(1+Main!$C$75)^('Staff Expense'!AE$2-YEAR(Main!$H$2))</f>
        <v>6609.4875000000002</v>
      </c>
      <c r="AF16" s="80">
        <f ca="1">+AF8*Main!$D$73/12*(1+Main!$C$75)^('Staff Expense'!AF$2-YEAR(Main!$H$2))</f>
        <v>6609.4875000000002</v>
      </c>
      <c r="AG16" s="80">
        <f ca="1">+AG8*Main!$D$73/12*(1+Main!$C$75)^('Staff Expense'!AG$2-YEAR(Main!$H$2))</f>
        <v>6609.4875000000002</v>
      </c>
      <c r="AH16" s="80">
        <f ca="1">+AH8*Main!$D$73/12*(1+Main!$C$75)^('Staff Expense'!AH$2-YEAR(Main!$H$2))</f>
        <v>6609.4875000000002</v>
      </c>
      <c r="AI16" s="80">
        <f ca="1">+AI8*Main!$D$73/12*(1+Main!$C$75)^('Staff Expense'!AI$2-YEAR(Main!$H$2))</f>
        <v>6609.4875000000002</v>
      </c>
      <c r="AJ16" s="80">
        <f ca="1">+AJ8*Main!$D$73/12*(1+Main!$C$75)^('Staff Expense'!AJ$2-YEAR(Main!$H$2))</f>
        <v>6609.4875000000002</v>
      </c>
      <c r="AK16" s="80">
        <f ca="1">+AK8*Main!$D$73/12*(1+Main!$C$75)^('Staff Expense'!AK$2-YEAR(Main!$H$2))</f>
        <v>6609.4875000000002</v>
      </c>
      <c r="AL16" s="80">
        <f ca="1">+AL8*Main!$D$73/12*(1+Main!$C$75)^('Staff Expense'!AL$2-YEAR(Main!$H$2))</f>
        <v>6609.4875000000002</v>
      </c>
      <c r="AM16" s="80">
        <f ca="1">+AM8*Main!$D$73/12*(1+Main!$C$75)^('Staff Expense'!AM$2-YEAR(Main!$H$2))</f>
        <v>6609.4875000000002</v>
      </c>
      <c r="AN16" s="80">
        <f ca="1">+AN8*Main!$D$73/12*(1+Main!$C$75)^('Staff Expense'!AN$2-YEAR(Main!$H$2))</f>
        <v>6609.4875000000002</v>
      </c>
      <c r="AO16" s="80">
        <f ca="1">+AO8*Main!$D$73/12*(1+Main!$C$75)^('Staff Expense'!AO$2-YEAR(Main!$H$2))</f>
        <v>6609.4875000000002</v>
      </c>
      <c r="AP16" s="80">
        <f ca="1">+AP8*Main!$D$73/12*(1+Main!$C$75)^('Staff Expense'!AP$2-YEAR(Main!$H$2))</f>
        <v>6609.4875000000002</v>
      </c>
      <c r="AQ16" s="80">
        <f ca="1">+AQ8*Main!$D$73/12*(1+Main!$C$75)^('Staff Expense'!AQ$2-YEAR(Main!$H$2))</f>
        <v>13879.923750000002</v>
      </c>
      <c r="AR16" s="80">
        <f ca="1">+AR8*Main!$D$73/12*(1+Main!$C$75)^('Staff Expense'!AR$2-YEAR(Main!$H$2))</f>
        <v>13879.923750000002</v>
      </c>
      <c r="AS16" s="80">
        <f ca="1">+AS8*Main!$D$73/12*(1+Main!$C$75)^('Staff Expense'!AS$2-YEAR(Main!$H$2))</f>
        <v>13879.923750000002</v>
      </c>
      <c r="AT16" s="80">
        <f ca="1">+AT8*Main!$D$73/12*(1+Main!$C$75)^('Staff Expense'!AT$2-YEAR(Main!$H$2))</f>
        <v>20819.885625000003</v>
      </c>
      <c r="AU16" s="80">
        <f ca="1">+AU8*Main!$D$73/12*(1+Main!$C$75)^('Staff Expense'!AU$2-YEAR(Main!$H$2))</f>
        <v>20819.885625000003</v>
      </c>
      <c r="AV16" s="80">
        <f ca="1">+AV8*Main!$D$73/12*(1+Main!$C$75)^('Staff Expense'!AV$2-YEAR(Main!$H$2))</f>
        <v>20819.885625000003</v>
      </c>
      <c r="AW16" s="80">
        <f ca="1">+AW8*Main!$D$73/12*(1+Main!$C$75)^('Staff Expense'!AW$2-YEAR(Main!$H$2))</f>
        <v>20819.885625000003</v>
      </c>
      <c r="AX16" s="80">
        <f ca="1">+AX8*Main!$D$73/12*(1+Main!$C$75)^('Staff Expense'!AX$2-YEAR(Main!$H$2))</f>
        <v>20819.885625000003</v>
      </c>
      <c r="AY16" s="80">
        <f ca="1">+AY8*Main!$D$73/12*(1+Main!$C$75)^('Staff Expense'!AY$2-YEAR(Main!$H$2))</f>
        <v>27759.847500000003</v>
      </c>
      <c r="AZ16" s="80">
        <f ca="1">+AZ8*Main!$D$73/12*(1+Main!$C$75)^('Staff Expense'!AZ$2-YEAR(Main!$H$2))</f>
        <v>27759.847500000003</v>
      </c>
      <c r="BA16" s="80">
        <f ca="1">+BA8*Main!$D$73/12*(1+Main!$C$75)^('Staff Expense'!BA$2-YEAR(Main!$H$2))</f>
        <v>27759.847500000003</v>
      </c>
      <c r="BB16" s="80">
        <f ca="1">+BB8*Main!$D$73/12*(1+Main!$C$75)^('Staff Expense'!BB$2-YEAR(Main!$H$2))</f>
        <v>27759.847500000003</v>
      </c>
      <c r="BC16" s="3"/>
      <c r="BD16" s="3"/>
      <c r="BE16" s="3"/>
      <c r="BF16" s="3"/>
      <c r="BG16" s="3"/>
      <c r="BH16" s="3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</row>
    <row r="17" spans="1:71" s="54" customFormat="1" x14ac:dyDescent="0.15">
      <c r="A17" s="95" t="s">
        <v>86</v>
      </c>
      <c r="C17" s="82">
        <f t="shared" si="6"/>
        <v>57500.000000000007</v>
      </c>
      <c r="D17" s="77">
        <f t="shared" si="7"/>
        <v>120750.00000000001</v>
      </c>
      <c r="E17" s="77">
        <f t="shared" si="7"/>
        <v>253575.00000000003</v>
      </c>
      <c r="F17" s="77">
        <f t="shared" si="7"/>
        <v>266253.75000000006</v>
      </c>
      <c r="G17" s="80">
        <f>+G9*Main!$D$74/12*(1+Main!$C$75)^('Staff Expense'!G$2-YEAR(Main!$H$2))</f>
        <v>0</v>
      </c>
      <c r="H17" s="80">
        <f>+H9*Main!$D$74/12*(1+Main!$C$75)^('Staff Expense'!H$2-YEAR(Main!$H$2))</f>
        <v>0</v>
      </c>
      <c r="I17" s="80">
        <f>+I9*Main!$D$74/12*(1+Main!$C$75)^('Staff Expense'!I$2-YEAR(Main!$H$2))</f>
        <v>0</v>
      </c>
      <c r="J17" s="80">
        <f>+J9*Main!$D$74/12*(1+Main!$C$75)^('Staff Expense'!J$2-YEAR(Main!$H$2))</f>
        <v>0</v>
      </c>
      <c r="K17" s="80">
        <f>+K9*Main!$D$74/12*(1+Main!$C$75)^('Staff Expense'!K$2-YEAR(Main!$H$2))</f>
        <v>0</v>
      </c>
      <c r="L17" s="80">
        <f>+L9*Main!$D$74/12*(1+Main!$C$75)^('Staff Expense'!L$2-YEAR(Main!$H$2))</f>
        <v>0</v>
      </c>
      <c r="M17" s="80">
        <f>+M9*Main!$D$74/12*(1+Main!$C$75)^('Staff Expense'!M$2-YEAR(Main!$H$2))</f>
        <v>9583.3333333333339</v>
      </c>
      <c r="N17" s="80">
        <f>+N9*Main!$D$74/12*(1+Main!$C$75)^('Staff Expense'!N$2-YEAR(Main!$H$2))</f>
        <v>9583.3333333333339</v>
      </c>
      <c r="O17" s="80">
        <f>+O9*Main!$D$74/12*(1+Main!$C$75)^('Staff Expense'!O$2-YEAR(Main!$H$2))</f>
        <v>9583.3333333333339</v>
      </c>
      <c r="P17" s="80">
        <f>+P9*Main!$D$74/12*(1+Main!$C$75)^('Staff Expense'!P$2-YEAR(Main!$H$2))</f>
        <v>9583.3333333333339</v>
      </c>
      <c r="Q17" s="80">
        <f>+Q9*Main!$D$74/12*(1+Main!$C$75)^('Staff Expense'!Q$2-YEAR(Main!$H$2))</f>
        <v>9583.3333333333339</v>
      </c>
      <c r="R17" s="80">
        <f>+R9*Main!$D$74/12*(1+Main!$C$75)^('Staff Expense'!R$2-YEAR(Main!$H$2))</f>
        <v>9583.3333333333339</v>
      </c>
      <c r="S17" s="80">
        <f>+S9*Main!$D$74/12*(1+Main!$C$75)^('Staff Expense'!S$2-YEAR(Main!$H$2))</f>
        <v>10062.500000000002</v>
      </c>
      <c r="T17" s="80">
        <f>+T9*Main!$D$74/12*(1+Main!$C$75)^('Staff Expense'!T$2-YEAR(Main!$H$2))</f>
        <v>10062.500000000002</v>
      </c>
      <c r="U17" s="80">
        <f>+U9*Main!$D$74/12*(1+Main!$C$75)^('Staff Expense'!U$2-YEAR(Main!$H$2))</f>
        <v>10062.500000000002</v>
      </c>
      <c r="V17" s="80">
        <f>+V9*Main!$D$74/12*(1+Main!$C$75)^('Staff Expense'!V$2-YEAR(Main!$H$2))</f>
        <v>10062.500000000002</v>
      </c>
      <c r="W17" s="80">
        <f>+W9*Main!$D$74/12*(1+Main!$C$75)^('Staff Expense'!W$2-YEAR(Main!$H$2))</f>
        <v>10062.500000000002</v>
      </c>
      <c r="X17" s="80">
        <f>+X9*Main!$D$74/12*(1+Main!$C$75)^('Staff Expense'!X$2-YEAR(Main!$H$2))</f>
        <v>10062.500000000002</v>
      </c>
      <c r="Y17" s="80">
        <f>+Y9*Main!$D$74/12*(1+Main!$C$75)^('Staff Expense'!Y$2-YEAR(Main!$H$2))</f>
        <v>10062.500000000002</v>
      </c>
      <c r="Z17" s="80">
        <f>+Z9*Main!$D$74/12*(1+Main!$C$75)^('Staff Expense'!Z$2-YEAR(Main!$H$2))</f>
        <v>10062.500000000002</v>
      </c>
      <c r="AA17" s="80">
        <f>+AA9*Main!$D$74/12*(1+Main!$C$75)^('Staff Expense'!AA$2-YEAR(Main!$H$2))</f>
        <v>10062.500000000002</v>
      </c>
      <c r="AB17" s="80">
        <f>+AB9*Main!$D$74/12*(1+Main!$C$75)^('Staff Expense'!AB$2-YEAR(Main!$H$2))</f>
        <v>10062.500000000002</v>
      </c>
      <c r="AC17" s="80">
        <f>+AC9*Main!$D$74/12*(1+Main!$C$75)^('Staff Expense'!AC$2-YEAR(Main!$H$2))</f>
        <v>10062.500000000002</v>
      </c>
      <c r="AD17" s="80">
        <f>+AD9*Main!$D$74/12*(1+Main!$C$75)^('Staff Expense'!AD$2-YEAR(Main!$H$2))</f>
        <v>10062.500000000002</v>
      </c>
      <c r="AE17" s="80">
        <f>+AE9*Main!$D$74/12*(1+Main!$C$75)^('Staff Expense'!AE$2-YEAR(Main!$H$2))</f>
        <v>21131.250000000004</v>
      </c>
      <c r="AF17" s="80">
        <f>+AF9*Main!$D$74/12*(1+Main!$C$75)^('Staff Expense'!AF$2-YEAR(Main!$H$2))</f>
        <v>21131.250000000004</v>
      </c>
      <c r="AG17" s="80">
        <f>+AG9*Main!$D$74/12*(1+Main!$C$75)^('Staff Expense'!AG$2-YEAR(Main!$H$2))</f>
        <v>21131.250000000004</v>
      </c>
      <c r="AH17" s="80">
        <f>+AH9*Main!$D$74/12*(1+Main!$C$75)^('Staff Expense'!AH$2-YEAR(Main!$H$2))</f>
        <v>21131.250000000004</v>
      </c>
      <c r="AI17" s="80">
        <f>+AI9*Main!$D$74/12*(1+Main!$C$75)^('Staff Expense'!AI$2-YEAR(Main!$H$2))</f>
        <v>21131.250000000004</v>
      </c>
      <c r="AJ17" s="80">
        <f>+AJ9*Main!$D$74/12*(1+Main!$C$75)^('Staff Expense'!AJ$2-YEAR(Main!$H$2))</f>
        <v>21131.250000000004</v>
      </c>
      <c r="AK17" s="80">
        <f>+AK9*Main!$D$74/12*(1+Main!$C$75)^('Staff Expense'!AK$2-YEAR(Main!$H$2))</f>
        <v>21131.250000000004</v>
      </c>
      <c r="AL17" s="80">
        <f>+AL9*Main!$D$74/12*(1+Main!$C$75)^('Staff Expense'!AL$2-YEAR(Main!$H$2))</f>
        <v>21131.250000000004</v>
      </c>
      <c r="AM17" s="80">
        <f>+AM9*Main!$D$74/12*(1+Main!$C$75)^('Staff Expense'!AM$2-YEAR(Main!$H$2))</f>
        <v>21131.250000000004</v>
      </c>
      <c r="AN17" s="80">
        <f>+AN9*Main!$D$74/12*(1+Main!$C$75)^('Staff Expense'!AN$2-YEAR(Main!$H$2))</f>
        <v>21131.250000000004</v>
      </c>
      <c r="AO17" s="80">
        <f>+AO9*Main!$D$74/12*(1+Main!$C$75)^('Staff Expense'!AO$2-YEAR(Main!$H$2))</f>
        <v>21131.250000000004</v>
      </c>
      <c r="AP17" s="80">
        <f>+AP9*Main!$D$74/12*(1+Main!$C$75)^('Staff Expense'!AP$2-YEAR(Main!$H$2))</f>
        <v>21131.250000000004</v>
      </c>
      <c r="AQ17" s="80">
        <f>+AQ9*Main!$D$74/12*(1+Main!$C$75)^('Staff Expense'!AQ$2-YEAR(Main!$H$2))</f>
        <v>22187.812500000004</v>
      </c>
      <c r="AR17" s="80">
        <f>+AR9*Main!$D$74/12*(1+Main!$C$75)^('Staff Expense'!AR$2-YEAR(Main!$H$2))</f>
        <v>22187.812500000004</v>
      </c>
      <c r="AS17" s="80">
        <f>+AS9*Main!$D$74/12*(1+Main!$C$75)^('Staff Expense'!AS$2-YEAR(Main!$H$2))</f>
        <v>22187.812500000004</v>
      </c>
      <c r="AT17" s="80">
        <f>+AT9*Main!$D$74/12*(1+Main!$C$75)^('Staff Expense'!AT$2-YEAR(Main!$H$2))</f>
        <v>22187.812500000004</v>
      </c>
      <c r="AU17" s="80">
        <f>+AU9*Main!$D$74/12*(1+Main!$C$75)^('Staff Expense'!AU$2-YEAR(Main!$H$2))</f>
        <v>22187.812500000004</v>
      </c>
      <c r="AV17" s="80">
        <f>+AV9*Main!$D$74/12*(1+Main!$C$75)^('Staff Expense'!AV$2-YEAR(Main!$H$2))</f>
        <v>22187.812500000004</v>
      </c>
      <c r="AW17" s="80">
        <f>+AW9*Main!$D$74/12*(1+Main!$C$75)^('Staff Expense'!AW$2-YEAR(Main!$H$2))</f>
        <v>22187.812500000004</v>
      </c>
      <c r="AX17" s="80">
        <f>+AX9*Main!$D$74/12*(1+Main!$C$75)^('Staff Expense'!AX$2-YEAR(Main!$H$2))</f>
        <v>22187.812500000004</v>
      </c>
      <c r="AY17" s="80">
        <f>+AY9*Main!$D$74/12*(1+Main!$C$75)^('Staff Expense'!AY$2-YEAR(Main!$H$2))</f>
        <v>22187.812500000004</v>
      </c>
      <c r="AZ17" s="80">
        <f>+AZ9*Main!$D$74/12*(1+Main!$C$75)^('Staff Expense'!AZ$2-YEAR(Main!$H$2))</f>
        <v>22187.812500000004</v>
      </c>
      <c r="BA17" s="80">
        <f>+BA9*Main!$D$74/12*(1+Main!$C$75)^('Staff Expense'!BA$2-YEAR(Main!$H$2))</f>
        <v>22187.812500000004</v>
      </c>
      <c r="BB17" s="80">
        <f>+BB9*Main!$D$74/12*(1+Main!$C$75)^('Staff Expense'!BB$2-YEAR(Main!$H$2))</f>
        <v>22187.812500000004</v>
      </c>
      <c r="BC17" s="3"/>
      <c r="BD17" s="3"/>
      <c r="BE17" s="3"/>
      <c r="BF17" s="3"/>
      <c r="BG17" s="3"/>
      <c r="BH17" s="3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</row>
    <row r="18" spans="1:71" s="54" customFormat="1" x14ac:dyDescent="0.15">
      <c r="A18" s="95" t="s">
        <v>85</v>
      </c>
      <c r="C18" s="82">
        <f t="shared" si="6"/>
        <v>222649.99999999997</v>
      </c>
      <c r="D18" s="77">
        <f t="shared" si="7"/>
        <v>1367265.375</v>
      </c>
      <c r="E18" s="77">
        <f t="shared" si="7"/>
        <v>2291300.9437500001</v>
      </c>
      <c r="F18" s="77">
        <f t="shared" si="7"/>
        <v>2405865.9909374998</v>
      </c>
      <c r="G18" s="80">
        <f>SUMIFS('Corp Employees'!$I:$I,'Corp Employees'!$F:$F,"&lt;="&amp;'Staff Expense'!G$3,'Corp Employees'!$G:$G,"&gt;"&amp;'Staff Expense'!G$3)/12*(1+Main!$C$75)^('Staff Expense'!G$2-YEAR(Main!$H$2))</f>
        <v>18554.166666666668</v>
      </c>
      <c r="H18" s="80">
        <f>SUMIFS('Corp Employees'!$I:$I,'Corp Employees'!$F:$F,"&lt;="&amp;'Staff Expense'!H$3,'Corp Employees'!$G:$G,"&gt;"&amp;'Staff Expense'!H$3)/12*(1+Main!$C$75)^('Staff Expense'!H$2-YEAR(Main!$H$2))</f>
        <v>18554.166666666668</v>
      </c>
      <c r="I18" s="80">
        <f>SUMIFS('Corp Employees'!$I:$I,'Corp Employees'!$F:$F,"&lt;="&amp;'Staff Expense'!I$3,'Corp Employees'!$G:$G,"&gt;"&amp;'Staff Expense'!I$3)/12*(1+Main!$C$75)^('Staff Expense'!I$2-YEAR(Main!$H$2))</f>
        <v>18554.166666666668</v>
      </c>
      <c r="J18" s="80">
        <f>SUMIFS('Corp Employees'!$I:$I,'Corp Employees'!$F:$F,"&lt;="&amp;'Staff Expense'!J$3,'Corp Employees'!$G:$G,"&gt;"&amp;'Staff Expense'!J$3)/12*(1+Main!$C$75)^('Staff Expense'!J$2-YEAR(Main!$H$2))</f>
        <v>18554.166666666668</v>
      </c>
      <c r="K18" s="80">
        <f>SUMIFS('Corp Employees'!$I:$I,'Corp Employees'!$F:$F,"&lt;="&amp;'Staff Expense'!K$3,'Corp Employees'!$G:$G,"&gt;"&amp;'Staff Expense'!K$3)/12*(1+Main!$C$75)^('Staff Expense'!K$2-YEAR(Main!$H$2))</f>
        <v>18554.166666666668</v>
      </c>
      <c r="L18" s="80">
        <f>SUMIFS('Corp Employees'!$I:$I,'Corp Employees'!$F:$F,"&lt;="&amp;'Staff Expense'!L$3,'Corp Employees'!$G:$G,"&gt;"&amp;'Staff Expense'!L$3)/12*(1+Main!$C$75)^('Staff Expense'!L$2-YEAR(Main!$H$2))</f>
        <v>18554.166666666668</v>
      </c>
      <c r="M18" s="80">
        <f>SUMIFS('Corp Employees'!$I:$I,'Corp Employees'!$F:$F,"&lt;="&amp;'Staff Expense'!M$3,'Corp Employees'!$G:$G,"&gt;"&amp;'Staff Expense'!M$3)/12*(1+Main!$C$75)^('Staff Expense'!M$2-YEAR(Main!$H$2))</f>
        <v>18554.166666666668</v>
      </c>
      <c r="N18" s="80">
        <f>SUMIFS('Corp Employees'!$I:$I,'Corp Employees'!$F:$F,"&lt;="&amp;'Staff Expense'!N$3,'Corp Employees'!$G:$G,"&gt;"&amp;'Staff Expense'!N$3)/12*(1+Main!$C$75)^('Staff Expense'!N$2-YEAR(Main!$H$2))</f>
        <v>18554.166666666668</v>
      </c>
      <c r="O18" s="80">
        <f>SUMIFS('Corp Employees'!$I:$I,'Corp Employees'!$F:$F,"&lt;="&amp;'Staff Expense'!O$3,'Corp Employees'!$G:$G,"&gt;"&amp;'Staff Expense'!O$3)/12*(1+Main!$C$75)^('Staff Expense'!O$2-YEAR(Main!$H$2))</f>
        <v>18554.166666666668</v>
      </c>
      <c r="P18" s="80">
        <f>SUMIFS('Corp Employees'!$I:$I,'Corp Employees'!$F:$F,"&lt;="&amp;'Staff Expense'!P$3,'Corp Employees'!$G:$G,"&gt;"&amp;'Staff Expense'!P$3)/12*(1+Main!$C$75)^('Staff Expense'!P$2-YEAR(Main!$H$2))</f>
        <v>18554.166666666668</v>
      </c>
      <c r="Q18" s="80">
        <f>SUMIFS('Corp Employees'!$I:$I,'Corp Employees'!$F:$F,"&lt;="&amp;'Staff Expense'!Q$3,'Corp Employees'!$G:$G,"&gt;"&amp;'Staff Expense'!Q$3)/12*(1+Main!$C$75)^('Staff Expense'!Q$2-YEAR(Main!$H$2))</f>
        <v>18554.166666666668</v>
      </c>
      <c r="R18" s="80">
        <f>SUMIFS('Corp Employees'!$I:$I,'Corp Employees'!$F:$F,"&lt;="&amp;'Staff Expense'!R$3,'Corp Employees'!$G:$G,"&gt;"&amp;'Staff Expense'!R$3)/12*(1+Main!$C$75)^('Staff Expense'!R$2-YEAR(Main!$H$2))</f>
        <v>18554.166666666668</v>
      </c>
      <c r="S18" s="80">
        <f>SUMIFS('Corp Employees'!$I:$I,'Corp Employees'!$F:$F,"&lt;="&amp;'Staff Expense'!S$3,'Corp Employees'!$G:$G,"&gt;"&amp;'Staff Expense'!S$3)/12*(1+Main!$C$75)^('Staff Expense'!S$2-YEAR(Main!$H$2))</f>
        <v>113938.78125</v>
      </c>
      <c r="T18" s="80">
        <f>SUMIFS('Corp Employees'!$I:$I,'Corp Employees'!$F:$F,"&lt;="&amp;'Staff Expense'!T$3,'Corp Employees'!$G:$G,"&gt;"&amp;'Staff Expense'!T$3)/12*(1+Main!$C$75)^('Staff Expense'!T$2-YEAR(Main!$H$2))</f>
        <v>113938.78125</v>
      </c>
      <c r="U18" s="80">
        <f>SUMIFS('Corp Employees'!$I:$I,'Corp Employees'!$F:$F,"&lt;="&amp;'Staff Expense'!U$3,'Corp Employees'!$G:$G,"&gt;"&amp;'Staff Expense'!U$3)/12*(1+Main!$C$75)^('Staff Expense'!U$2-YEAR(Main!$H$2))</f>
        <v>113938.78125</v>
      </c>
      <c r="V18" s="80">
        <f>SUMIFS('Corp Employees'!$I:$I,'Corp Employees'!$F:$F,"&lt;="&amp;'Staff Expense'!V$3,'Corp Employees'!$G:$G,"&gt;"&amp;'Staff Expense'!V$3)/12*(1+Main!$C$75)^('Staff Expense'!V$2-YEAR(Main!$H$2))</f>
        <v>113938.78125</v>
      </c>
      <c r="W18" s="80">
        <f>SUMIFS('Corp Employees'!$I:$I,'Corp Employees'!$F:$F,"&lt;="&amp;'Staff Expense'!W$3,'Corp Employees'!$G:$G,"&gt;"&amp;'Staff Expense'!W$3)/12*(1+Main!$C$75)^('Staff Expense'!W$2-YEAR(Main!$H$2))</f>
        <v>113938.78125</v>
      </c>
      <c r="X18" s="80">
        <f>SUMIFS('Corp Employees'!$I:$I,'Corp Employees'!$F:$F,"&lt;="&amp;'Staff Expense'!X$3,'Corp Employees'!$G:$G,"&gt;"&amp;'Staff Expense'!X$3)/12*(1+Main!$C$75)^('Staff Expense'!X$2-YEAR(Main!$H$2))</f>
        <v>113938.78125</v>
      </c>
      <c r="Y18" s="80">
        <f>SUMIFS('Corp Employees'!$I:$I,'Corp Employees'!$F:$F,"&lt;="&amp;'Staff Expense'!Y$3,'Corp Employees'!$G:$G,"&gt;"&amp;'Staff Expense'!Y$3)/12*(1+Main!$C$75)^('Staff Expense'!Y$2-YEAR(Main!$H$2))</f>
        <v>113938.78125</v>
      </c>
      <c r="Z18" s="80">
        <f>SUMIFS('Corp Employees'!$I:$I,'Corp Employees'!$F:$F,"&lt;="&amp;'Staff Expense'!Z$3,'Corp Employees'!$G:$G,"&gt;"&amp;'Staff Expense'!Z$3)/12*(1+Main!$C$75)^('Staff Expense'!Z$2-YEAR(Main!$H$2))</f>
        <v>113938.78125</v>
      </c>
      <c r="AA18" s="80">
        <f>SUMIFS('Corp Employees'!$I:$I,'Corp Employees'!$F:$F,"&lt;="&amp;'Staff Expense'!AA$3,'Corp Employees'!$G:$G,"&gt;"&amp;'Staff Expense'!AA$3)/12*(1+Main!$C$75)^('Staff Expense'!AA$2-YEAR(Main!$H$2))</f>
        <v>113938.78125</v>
      </c>
      <c r="AB18" s="80">
        <f>SUMIFS('Corp Employees'!$I:$I,'Corp Employees'!$F:$F,"&lt;="&amp;'Staff Expense'!AB$3,'Corp Employees'!$G:$G,"&gt;"&amp;'Staff Expense'!AB$3)/12*(1+Main!$C$75)^('Staff Expense'!AB$2-YEAR(Main!$H$2))</f>
        <v>113938.78125</v>
      </c>
      <c r="AC18" s="80">
        <f>SUMIFS('Corp Employees'!$I:$I,'Corp Employees'!$F:$F,"&lt;="&amp;'Staff Expense'!AC$3,'Corp Employees'!$G:$G,"&gt;"&amp;'Staff Expense'!AC$3)/12*(1+Main!$C$75)^('Staff Expense'!AC$2-YEAR(Main!$H$2))</f>
        <v>113938.78125</v>
      </c>
      <c r="AD18" s="80">
        <f>SUMIFS('Corp Employees'!$I:$I,'Corp Employees'!$F:$F,"&lt;="&amp;'Staff Expense'!AD$3,'Corp Employees'!$G:$G,"&gt;"&amp;'Staff Expense'!AD$3)/12*(1+Main!$C$75)^('Staff Expense'!AD$2-YEAR(Main!$H$2))</f>
        <v>113938.78125</v>
      </c>
      <c r="AE18" s="80">
        <f>SUMIFS('Corp Employees'!$I:$I,'Corp Employees'!$F:$F,"&lt;="&amp;'Staff Expense'!AE$3,'Corp Employees'!$G:$G,"&gt;"&amp;'Staff Expense'!AE$3)/12*(1+Main!$C$75)^('Staff Expense'!AE$2-YEAR(Main!$H$2))</f>
        <v>190941.74531249999</v>
      </c>
      <c r="AF18" s="80">
        <f>SUMIFS('Corp Employees'!$I:$I,'Corp Employees'!$F:$F,"&lt;="&amp;'Staff Expense'!AF$3,'Corp Employees'!$G:$G,"&gt;"&amp;'Staff Expense'!AF$3)/12*(1+Main!$C$75)^('Staff Expense'!AF$2-YEAR(Main!$H$2))</f>
        <v>190941.74531249999</v>
      </c>
      <c r="AG18" s="80">
        <f>SUMIFS('Corp Employees'!$I:$I,'Corp Employees'!$F:$F,"&lt;="&amp;'Staff Expense'!AG$3,'Corp Employees'!$G:$G,"&gt;"&amp;'Staff Expense'!AG$3)/12*(1+Main!$C$75)^('Staff Expense'!AG$2-YEAR(Main!$H$2))</f>
        <v>190941.74531249999</v>
      </c>
      <c r="AH18" s="80">
        <f>SUMIFS('Corp Employees'!$I:$I,'Corp Employees'!$F:$F,"&lt;="&amp;'Staff Expense'!AH$3,'Corp Employees'!$G:$G,"&gt;"&amp;'Staff Expense'!AH$3)/12*(1+Main!$C$75)^('Staff Expense'!AH$2-YEAR(Main!$H$2))</f>
        <v>190941.74531249999</v>
      </c>
      <c r="AI18" s="80">
        <f>SUMIFS('Corp Employees'!$I:$I,'Corp Employees'!$F:$F,"&lt;="&amp;'Staff Expense'!AI$3,'Corp Employees'!$G:$G,"&gt;"&amp;'Staff Expense'!AI$3)/12*(1+Main!$C$75)^('Staff Expense'!AI$2-YEAR(Main!$H$2))</f>
        <v>190941.74531249999</v>
      </c>
      <c r="AJ18" s="80">
        <f>SUMIFS('Corp Employees'!$I:$I,'Corp Employees'!$F:$F,"&lt;="&amp;'Staff Expense'!AJ$3,'Corp Employees'!$G:$G,"&gt;"&amp;'Staff Expense'!AJ$3)/12*(1+Main!$C$75)^('Staff Expense'!AJ$2-YEAR(Main!$H$2))</f>
        <v>190941.74531249999</v>
      </c>
      <c r="AK18" s="80">
        <f>SUMIFS('Corp Employees'!$I:$I,'Corp Employees'!$F:$F,"&lt;="&amp;'Staff Expense'!AK$3,'Corp Employees'!$G:$G,"&gt;"&amp;'Staff Expense'!AK$3)/12*(1+Main!$C$75)^('Staff Expense'!AK$2-YEAR(Main!$H$2))</f>
        <v>190941.74531249999</v>
      </c>
      <c r="AL18" s="80">
        <f>SUMIFS('Corp Employees'!$I:$I,'Corp Employees'!$F:$F,"&lt;="&amp;'Staff Expense'!AL$3,'Corp Employees'!$G:$G,"&gt;"&amp;'Staff Expense'!AL$3)/12*(1+Main!$C$75)^('Staff Expense'!AL$2-YEAR(Main!$H$2))</f>
        <v>190941.74531249999</v>
      </c>
      <c r="AM18" s="80">
        <f>SUMIFS('Corp Employees'!$I:$I,'Corp Employees'!$F:$F,"&lt;="&amp;'Staff Expense'!AM$3,'Corp Employees'!$G:$G,"&gt;"&amp;'Staff Expense'!AM$3)/12*(1+Main!$C$75)^('Staff Expense'!AM$2-YEAR(Main!$H$2))</f>
        <v>190941.74531249999</v>
      </c>
      <c r="AN18" s="80">
        <f>SUMIFS('Corp Employees'!$I:$I,'Corp Employees'!$F:$F,"&lt;="&amp;'Staff Expense'!AN$3,'Corp Employees'!$G:$G,"&gt;"&amp;'Staff Expense'!AN$3)/12*(1+Main!$C$75)^('Staff Expense'!AN$2-YEAR(Main!$H$2))</f>
        <v>190941.74531249999</v>
      </c>
      <c r="AO18" s="80">
        <f>SUMIFS('Corp Employees'!$I:$I,'Corp Employees'!$F:$F,"&lt;="&amp;'Staff Expense'!AO$3,'Corp Employees'!$G:$G,"&gt;"&amp;'Staff Expense'!AO$3)/12*(1+Main!$C$75)^('Staff Expense'!AO$2-YEAR(Main!$H$2))</f>
        <v>190941.74531249999</v>
      </c>
      <c r="AP18" s="80">
        <f>SUMIFS('Corp Employees'!$I:$I,'Corp Employees'!$F:$F,"&lt;="&amp;'Staff Expense'!AP$3,'Corp Employees'!$G:$G,"&gt;"&amp;'Staff Expense'!AP$3)/12*(1+Main!$C$75)^('Staff Expense'!AP$2-YEAR(Main!$H$2))</f>
        <v>190941.74531249999</v>
      </c>
      <c r="AQ18" s="80">
        <f>SUMIFS('Corp Employees'!$I:$I,'Corp Employees'!$F:$F,"&lt;="&amp;'Staff Expense'!AQ$3,'Corp Employees'!$G:$G,"&gt;"&amp;'Staff Expense'!AQ$3)/12*(1+Main!$C$75)^('Staff Expense'!AQ$2-YEAR(Main!$H$2))</f>
        <v>200488.832578125</v>
      </c>
      <c r="AR18" s="80">
        <f>SUMIFS('Corp Employees'!$I:$I,'Corp Employees'!$F:$F,"&lt;="&amp;'Staff Expense'!AR$3,'Corp Employees'!$G:$G,"&gt;"&amp;'Staff Expense'!AR$3)/12*(1+Main!$C$75)^('Staff Expense'!AR$2-YEAR(Main!$H$2))</f>
        <v>200488.832578125</v>
      </c>
      <c r="AS18" s="80">
        <f>SUMIFS('Corp Employees'!$I:$I,'Corp Employees'!$F:$F,"&lt;="&amp;'Staff Expense'!AS$3,'Corp Employees'!$G:$G,"&gt;"&amp;'Staff Expense'!AS$3)/12*(1+Main!$C$75)^('Staff Expense'!AS$2-YEAR(Main!$H$2))</f>
        <v>200488.832578125</v>
      </c>
      <c r="AT18" s="80">
        <f>SUMIFS('Corp Employees'!$I:$I,'Corp Employees'!$F:$F,"&lt;="&amp;'Staff Expense'!AT$3,'Corp Employees'!$G:$G,"&gt;"&amp;'Staff Expense'!AT$3)/12*(1+Main!$C$75)^('Staff Expense'!AT$2-YEAR(Main!$H$2))</f>
        <v>200488.832578125</v>
      </c>
      <c r="AU18" s="80">
        <f>SUMIFS('Corp Employees'!$I:$I,'Corp Employees'!$F:$F,"&lt;="&amp;'Staff Expense'!AU$3,'Corp Employees'!$G:$G,"&gt;"&amp;'Staff Expense'!AU$3)/12*(1+Main!$C$75)^('Staff Expense'!AU$2-YEAR(Main!$H$2))</f>
        <v>200488.832578125</v>
      </c>
      <c r="AV18" s="80">
        <f>SUMIFS('Corp Employees'!$I:$I,'Corp Employees'!$F:$F,"&lt;="&amp;'Staff Expense'!AV$3,'Corp Employees'!$G:$G,"&gt;"&amp;'Staff Expense'!AV$3)/12*(1+Main!$C$75)^('Staff Expense'!AV$2-YEAR(Main!$H$2))</f>
        <v>200488.832578125</v>
      </c>
      <c r="AW18" s="80">
        <f>SUMIFS('Corp Employees'!$I:$I,'Corp Employees'!$F:$F,"&lt;="&amp;'Staff Expense'!AW$3,'Corp Employees'!$G:$G,"&gt;"&amp;'Staff Expense'!AW$3)/12*(1+Main!$C$75)^('Staff Expense'!AW$2-YEAR(Main!$H$2))</f>
        <v>200488.832578125</v>
      </c>
      <c r="AX18" s="80">
        <f>SUMIFS('Corp Employees'!$I:$I,'Corp Employees'!$F:$F,"&lt;="&amp;'Staff Expense'!AX$3,'Corp Employees'!$G:$G,"&gt;"&amp;'Staff Expense'!AX$3)/12*(1+Main!$C$75)^('Staff Expense'!AX$2-YEAR(Main!$H$2))</f>
        <v>200488.832578125</v>
      </c>
      <c r="AY18" s="80">
        <f>SUMIFS('Corp Employees'!$I:$I,'Corp Employees'!$F:$F,"&lt;="&amp;'Staff Expense'!AY$3,'Corp Employees'!$G:$G,"&gt;"&amp;'Staff Expense'!AY$3)/12*(1+Main!$C$75)^('Staff Expense'!AY$2-YEAR(Main!$H$2))</f>
        <v>200488.832578125</v>
      </c>
      <c r="AZ18" s="80">
        <f>SUMIFS('Corp Employees'!$I:$I,'Corp Employees'!$F:$F,"&lt;="&amp;'Staff Expense'!AZ$3,'Corp Employees'!$G:$G,"&gt;"&amp;'Staff Expense'!AZ$3)/12*(1+Main!$C$75)^('Staff Expense'!AZ$2-YEAR(Main!$H$2))</f>
        <v>200488.832578125</v>
      </c>
      <c r="BA18" s="80">
        <f>SUMIFS('Corp Employees'!$I:$I,'Corp Employees'!$F:$F,"&lt;="&amp;'Staff Expense'!BA$3,'Corp Employees'!$G:$G,"&gt;"&amp;'Staff Expense'!BA$3)/12*(1+Main!$C$75)^('Staff Expense'!BA$2-YEAR(Main!$H$2))</f>
        <v>200488.832578125</v>
      </c>
      <c r="BB18" s="80">
        <f>SUMIFS('Corp Employees'!$I:$I,'Corp Employees'!$F:$F,"&lt;="&amp;'Staff Expense'!BB$3,'Corp Employees'!$G:$G,"&gt;"&amp;'Staff Expense'!BB$3)/12*(1+Main!$C$75)^('Staff Expense'!BB$2-YEAR(Main!$H$2))</f>
        <v>200488.832578125</v>
      </c>
      <c r="BC18" s="3"/>
      <c r="BD18" s="3"/>
      <c r="BE18" s="3"/>
      <c r="BF18" s="3"/>
      <c r="BG18" s="3"/>
      <c r="BH18" s="3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</row>
    <row r="19" spans="1:71" s="59" customFormat="1" x14ac:dyDescent="0.15">
      <c r="A19" s="255" t="s">
        <v>103</v>
      </c>
      <c r="C19" s="276">
        <f t="shared" ca="1" si="6"/>
        <v>661843.75</v>
      </c>
      <c r="D19" s="277">
        <f t="shared" ca="1" si="7"/>
        <v>2814822.9375</v>
      </c>
      <c r="E19" s="277">
        <f t="shared" ca="1" si="7"/>
        <v>4950011.390625</v>
      </c>
      <c r="F19" s="277">
        <f t="shared" ca="1" si="7"/>
        <v>6138595.9687499991</v>
      </c>
      <c r="G19" s="277">
        <f>SUM(G14:G18)</f>
        <v>44000.416666666672</v>
      </c>
      <c r="H19" s="277">
        <f t="shared" ref="H19:BB19" ca="1" si="8">SUM(H14:H18)</f>
        <v>44000.416666666672</v>
      </c>
      <c r="I19" s="277">
        <f t="shared" ca="1" si="8"/>
        <v>44000.416666666672</v>
      </c>
      <c r="J19" s="277">
        <f t="shared" ca="1" si="8"/>
        <v>44000.416666666672</v>
      </c>
      <c r="K19" s="277">
        <f t="shared" ca="1" si="8"/>
        <v>44000.416666666672</v>
      </c>
      <c r="L19" s="277">
        <f t="shared" ca="1" si="8"/>
        <v>44000.416666666672</v>
      </c>
      <c r="M19" s="277">
        <f t="shared" ca="1" si="8"/>
        <v>66306.875</v>
      </c>
      <c r="N19" s="277">
        <f t="shared" ca="1" si="8"/>
        <v>66306.875</v>
      </c>
      <c r="O19" s="277">
        <f t="shared" ca="1" si="8"/>
        <v>66306.875</v>
      </c>
      <c r="P19" s="277">
        <f t="shared" ca="1" si="8"/>
        <v>66306.875</v>
      </c>
      <c r="Q19" s="277">
        <f t="shared" ca="1" si="8"/>
        <v>66306.875</v>
      </c>
      <c r="R19" s="277">
        <f t="shared" ca="1" si="8"/>
        <v>66306.875</v>
      </c>
      <c r="S19" s="277">
        <f t="shared" ca="1" si="8"/>
        <v>205569.875</v>
      </c>
      <c r="T19" s="277">
        <f t="shared" ca="1" si="8"/>
        <v>205569.875</v>
      </c>
      <c r="U19" s="277">
        <f t="shared" ca="1" si="8"/>
        <v>205569.875</v>
      </c>
      <c r="V19" s="277">
        <f t="shared" ca="1" si="8"/>
        <v>218929.15625</v>
      </c>
      <c r="W19" s="277">
        <f t="shared" ca="1" si="8"/>
        <v>218929.15625</v>
      </c>
      <c r="X19" s="277">
        <f t="shared" ca="1" si="8"/>
        <v>218929.15625</v>
      </c>
      <c r="Y19" s="277">
        <f t="shared" ca="1" si="8"/>
        <v>247060.625</v>
      </c>
      <c r="Z19" s="277">
        <f t="shared" ca="1" si="8"/>
        <v>247060.625</v>
      </c>
      <c r="AA19" s="277">
        <f t="shared" ca="1" si="8"/>
        <v>247060.625</v>
      </c>
      <c r="AB19" s="277">
        <f t="shared" ca="1" si="8"/>
        <v>266714.65625</v>
      </c>
      <c r="AC19" s="277">
        <f t="shared" ca="1" si="8"/>
        <v>266714.65625</v>
      </c>
      <c r="AD19" s="277">
        <f t="shared" ca="1" si="8"/>
        <v>266714.65625</v>
      </c>
      <c r="AE19" s="277">
        <f t="shared" ca="1" si="8"/>
        <v>375949.28437499999</v>
      </c>
      <c r="AF19" s="277">
        <f t="shared" ca="1" si="8"/>
        <v>375949.28437499999</v>
      </c>
      <c r="AG19" s="277">
        <f t="shared" ca="1" si="8"/>
        <v>375949.28437499999</v>
      </c>
      <c r="AH19" s="277">
        <f t="shared" ca="1" si="8"/>
        <v>405487.32656249998</v>
      </c>
      <c r="AI19" s="277">
        <f t="shared" ca="1" si="8"/>
        <v>405487.32656249998</v>
      </c>
      <c r="AJ19" s="277">
        <f t="shared" ca="1" si="8"/>
        <v>405487.32656249998</v>
      </c>
      <c r="AK19" s="277">
        <f t="shared" ca="1" si="8"/>
        <v>419514.57187500002</v>
      </c>
      <c r="AL19" s="277">
        <f t="shared" ca="1" si="8"/>
        <v>419514.57187500002</v>
      </c>
      <c r="AM19" s="277">
        <f t="shared" ca="1" si="8"/>
        <v>419514.57187500002</v>
      </c>
      <c r="AN19" s="277">
        <f t="shared" ca="1" si="8"/>
        <v>449052.61406249995</v>
      </c>
      <c r="AO19" s="277">
        <f t="shared" ca="1" si="8"/>
        <v>449052.61406249995</v>
      </c>
      <c r="AP19" s="277">
        <f t="shared" ca="1" si="8"/>
        <v>449052.61406249995</v>
      </c>
      <c r="AQ19" s="277">
        <f t="shared" ca="1" si="8"/>
        <v>476887.47750000004</v>
      </c>
      <c r="AR19" s="277">
        <f t="shared" ca="1" si="8"/>
        <v>476887.47750000004</v>
      </c>
      <c r="AS19" s="277">
        <f t="shared" ca="1" si="8"/>
        <v>493173.81421875005</v>
      </c>
      <c r="AT19" s="277">
        <f t="shared" ca="1" si="8"/>
        <v>500113.77609375003</v>
      </c>
      <c r="AU19" s="277">
        <f t="shared" ca="1" si="8"/>
        <v>500113.77609375003</v>
      </c>
      <c r="AV19" s="277">
        <f t="shared" ca="1" si="8"/>
        <v>516400.11281250004</v>
      </c>
      <c r="AW19" s="277">
        <f t="shared" ca="1" si="8"/>
        <v>516400.11281250004</v>
      </c>
      <c r="AX19" s="277">
        <f t="shared" ca="1" si="8"/>
        <v>516400.11281250004</v>
      </c>
      <c r="AY19" s="277">
        <f t="shared" ca="1" si="8"/>
        <v>523340.07468750008</v>
      </c>
      <c r="AZ19" s="277">
        <f t="shared" ca="1" si="8"/>
        <v>539626.41140624997</v>
      </c>
      <c r="BA19" s="277">
        <f t="shared" ca="1" si="8"/>
        <v>539626.41140624997</v>
      </c>
      <c r="BB19" s="277">
        <f t="shared" ca="1" si="8"/>
        <v>539626.41140624997</v>
      </c>
      <c r="BC19" s="278"/>
      <c r="BD19" s="278"/>
      <c r="BE19" s="278"/>
      <c r="BF19" s="278"/>
      <c r="BG19" s="278"/>
      <c r="BH19" s="278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</row>
    <row r="20" spans="1:71" s="54" customFormat="1" x14ac:dyDescent="0.15">
      <c r="A20" s="54" t="s">
        <v>46</v>
      </c>
      <c r="C20" s="82"/>
      <c r="D20" s="77"/>
      <c r="E20" s="77"/>
      <c r="F20" s="77"/>
      <c r="G20" s="7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s="54" customFormat="1" x14ac:dyDescent="0.15">
      <c r="C21" s="82"/>
      <c r="D21" s="80"/>
      <c r="E21" s="80"/>
      <c r="F21" s="80"/>
      <c r="G21" s="80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</row>
    <row r="22" spans="1:71" s="54" customFormat="1" x14ac:dyDescent="0.15">
      <c r="C22" s="82"/>
      <c r="D22" s="80"/>
      <c r="E22" s="80"/>
      <c r="F22" s="80"/>
      <c r="G22" s="80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71" s="54" customFormat="1" x14ac:dyDescent="0.15">
      <c r="C23" s="82"/>
      <c r="D23" s="80"/>
      <c r="E23" s="80"/>
      <c r="F23" s="80"/>
      <c r="G23" s="80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</row>
    <row r="24" spans="1:71" x14ac:dyDescent="0.15">
      <c r="A24" s="54" t="s">
        <v>46</v>
      </c>
      <c r="C24" s="82"/>
      <c r="D24" s="80"/>
      <c r="E24" s="80"/>
      <c r="F24" s="80"/>
      <c r="G24" s="80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</row>
    <row r="25" spans="1:71" s="54" customFormat="1" x14ac:dyDescent="0.15">
      <c r="A25" s="54" t="s">
        <v>46</v>
      </c>
      <c r="C25" s="76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6" spans="1:71" s="54" customFormat="1" x14ac:dyDescent="0.15">
      <c r="A26" s="54" t="s">
        <v>46</v>
      </c>
      <c r="C26" s="7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</row>
    <row r="27" spans="1:71" s="54" customFormat="1" x14ac:dyDescent="0.15">
      <c r="A27" s="54" t="s">
        <v>46</v>
      </c>
      <c r="C27" s="7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</row>
    <row r="28" spans="1:71" s="54" customFormat="1" x14ac:dyDescent="0.15">
      <c r="A28" s="54" t="s">
        <v>46</v>
      </c>
      <c r="C28" s="7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</row>
    <row r="29" spans="1:71" s="54" customFormat="1" x14ac:dyDescent="0.15">
      <c r="A29" s="54" t="s">
        <v>46</v>
      </c>
      <c r="C29" s="7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</row>
    <row r="30" spans="1:71" s="54" customFormat="1" x14ac:dyDescent="0.15">
      <c r="A30" s="54" t="s">
        <v>46</v>
      </c>
      <c r="C30" s="76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</row>
    <row r="31" spans="1:71" s="54" customFormat="1" x14ac:dyDescent="0.15">
      <c r="A31" s="54" t="s">
        <v>46</v>
      </c>
      <c r="C31" s="7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</row>
    <row r="32" spans="1:71" s="54" customFormat="1" x14ac:dyDescent="0.15">
      <c r="A32" s="54" t="s">
        <v>46</v>
      </c>
      <c r="C32" s="76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</row>
    <row r="33" spans="1:71" s="54" customFormat="1" x14ac:dyDescent="0.15">
      <c r="A33" s="54" t="s">
        <v>46</v>
      </c>
      <c r="C33" s="7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</row>
    <row r="34" spans="1:71" s="54" customFormat="1" x14ac:dyDescent="0.15">
      <c r="A34" s="54" t="s">
        <v>46</v>
      </c>
      <c r="C34" s="7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</row>
    <row r="35" spans="1:71" s="54" customFormat="1" x14ac:dyDescent="0.15">
      <c r="A35" s="54" t="s">
        <v>46</v>
      </c>
      <c r="C35" s="76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s="54" customFormat="1" x14ac:dyDescent="0.15">
      <c r="A36" s="54" t="s">
        <v>46</v>
      </c>
      <c r="C36" s="76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</row>
    <row r="37" spans="1:71" s="54" customFormat="1" x14ac:dyDescent="0.15">
      <c r="A37" s="54" t="s">
        <v>46</v>
      </c>
      <c r="C37" s="76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</row>
    <row r="38" spans="1:71" s="54" customFormat="1" x14ac:dyDescent="0.15">
      <c r="A38" s="54" t="s">
        <v>46</v>
      </c>
      <c r="C38" s="7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</row>
    <row r="39" spans="1:71" s="54" customFormat="1" x14ac:dyDescent="0.15">
      <c r="A39" s="54" t="s">
        <v>46</v>
      </c>
      <c r="C39" s="7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</row>
    <row r="40" spans="1:71" s="54" customFormat="1" x14ac:dyDescent="0.15">
      <c r="A40" s="54" t="s">
        <v>46</v>
      </c>
      <c r="C40" s="76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</row>
    <row r="41" spans="1:71" s="54" customFormat="1" x14ac:dyDescent="0.15">
      <c r="A41" s="54" t="s">
        <v>46</v>
      </c>
      <c r="C41" s="76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</row>
    <row r="42" spans="1:71" s="54" customFormat="1" x14ac:dyDescent="0.15">
      <c r="A42" s="54" t="s">
        <v>46</v>
      </c>
      <c r="C42" s="7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</row>
    <row r="43" spans="1:71" s="54" customFormat="1" x14ac:dyDescent="0.15">
      <c r="A43" s="54" t="s">
        <v>46</v>
      </c>
      <c r="C43" s="76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</row>
    <row r="44" spans="1:71" s="54" customFormat="1" x14ac:dyDescent="0.15">
      <c r="A44" s="54" t="s">
        <v>46</v>
      </c>
      <c r="C44" s="7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</row>
    <row r="45" spans="1:71" s="54" customFormat="1" x14ac:dyDescent="0.15">
      <c r="A45" s="54" t="s">
        <v>46</v>
      </c>
      <c r="C45" s="7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</row>
    <row r="46" spans="1:71" s="54" customFormat="1" x14ac:dyDescent="0.15">
      <c r="A46" s="54" t="s">
        <v>46</v>
      </c>
      <c r="C46" s="7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s="54" customFormat="1" x14ac:dyDescent="0.15">
      <c r="A47" s="54" t="s">
        <v>46</v>
      </c>
      <c r="C47" s="7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s="54" customFormat="1" x14ac:dyDescent="0.15">
      <c r="A48" s="54" t="s">
        <v>46</v>
      </c>
      <c r="C48" s="76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s="54" customFormat="1" x14ac:dyDescent="0.15">
      <c r="A49" s="54" t="s">
        <v>46</v>
      </c>
      <c r="C49" s="76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s="54" customFormat="1" x14ac:dyDescent="0.15">
      <c r="A50" s="54" t="s">
        <v>46</v>
      </c>
      <c r="C50" s="76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s="54" customFormat="1" x14ac:dyDescent="0.15">
      <c r="A51" s="54" t="s">
        <v>46</v>
      </c>
      <c r="C51" s="76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</row>
    <row r="52" spans="1:71" s="54" customFormat="1" x14ac:dyDescent="0.15">
      <c r="A52" s="54" t="s">
        <v>46</v>
      </c>
      <c r="C52" s="7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</row>
    <row r="53" spans="1:71" s="54" customFormat="1" x14ac:dyDescent="0.15">
      <c r="A53" s="54" t="s">
        <v>46</v>
      </c>
      <c r="C53" s="7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s="54" customFormat="1" x14ac:dyDescent="0.15">
      <c r="A54" s="54" t="s">
        <v>46</v>
      </c>
      <c r="C54" s="7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s="54" customFormat="1" x14ac:dyDescent="0.15">
      <c r="A55" s="54" t="s">
        <v>46</v>
      </c>
      <c r="C55" s="7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s="54" customFormat="1" x14ac:dyDescent="0.15">
      <c r="A56" s="54" t="s">
        <v>46</v>
      </c>
      <c r="C56" s="7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</row>
    <row r="57" spans="1:71" s="54" customFormat="1" x14ac:dyDescent="0.15">
      <c r="A57" s="54" t="s">
        <v>46</v>
      </c>
      <c r="C57" s="76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</row>
    <row r="58" spans="1:71" s="54" customFormat="1" x14ac:dyDescent="0.15">
      <c r="A58" s="54" t="s">
        <v>46</v>
      </c>
      <c r="C58" s="7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</row>
    <row r="59" spans="1:71" s="54" customFormat="1" x14ac:dyDescent="0.15">
      <c r="A59" s="54" t="s">
        <v>46</v>
      </c>
      <c r="C59" s="7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</row>
    <row r="60" spans="1:71" s="54" customFormat="1" x14ac:dyDescent="0.15">
      <c r="A60" s="54" t="s">
        <v>46</v>
      </c>
      <c r="C60" s="7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</row>
    <row r="61" spans="1:71" s="54" customFormat="1" x14ac:dyDescent="0.15">
      <c r="A61" s="54" t="s">
        <v>46</v>
      </c>
      <c r="C61" s="7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s="54" customFormat="1" x14ac:dyDescent="0.15">
      <c r="A62" s="54" t="s">
        <v>46</v>
      </c>
      <c r="C62" s="7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s="54" customFormat="1" x14ac:dyDescent="0.15">
      <c r="A63" s="54" t="s">
        <v>46</v>
      </c>
      <c r="C63" s="76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</row>
    <row r="64" spans="1:71" s="54" customFormat="1" x14ac:dyDescent="0.15">
      <c r="A64" s="54" t="s">
        <v>46</v>
      </c>
      <c r="C64" s="76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spans="1:71" s="54" customFormat="1" x14ac:dyDescent="0.15">
      <c r="A65" s="54" t="s">
        <v>46</v>
      </c>
      <c r="C65" s="76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</row>
    <row r="66" spans="1:71" s="54" customFormat="1" x14ac:dyDescent="0.15">
      <c r="A66" s="54" t="s">
        <v>46</v>
      </c>
      <c r="C66" s="76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</row>
    <row r="67" spans="1:71" s="54" customFormat="1" x14ac:dyDescent="0.15">
      <c r="A67" s="54" t="s">
        <v>46</v>
      </c>
      <c r="C67" s="76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</row>
    <row r="68" spans="1:71" s="54" customFormat="1" x14ac:dyDescent="0.15">
      <c r="A68" s="54" t="s">
        <v>46</v>
      </c>
      <c r="C68" s="76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</row>
    <row r="69" spans="1:71" s="54" customFormat="1" x14ac:dyDescent="0.15">
      <c r="A69" s="54" t="s">
        <v>46</v>
      </c>
      <c r="C69" s="76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</row>
    <row r="70" spans="1:71" s="54" customFormat="1" x14ac:dyDescent="0.15">
      <c r="A70" s="54" t="s">
        <v>46</v>
      </c>
      <c r="C70" s="76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</row>
    <row r="71" spans="1:71" s="54" customFormat="1" x14ac:dyDescent="0.15">
      <c r="A71" s="54" t="s">
        <v>46</v>
      </c>
      <c r="C71" s="76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</row>
    <row r="72" spans="1:71" s="54" customFormat="1" x14ac:dyDescent="0.15">
      <c r="A72" s="54" t="s">
        <v>46</v>
      </c>
      <c r="C72" s="76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</row>
    <row r="73" spans="1:71" s="54" customFormat="1" x14ac:dyDescent="0.15">
      <c r="A73" s="54" t="s">
        <v>46</v>
      </c>
      <c r="C73" s="76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</row>
    <row r="74" spans="1:71" s="54" customFormat="1" x14ac:dyDescent="0.15">
      <c r="A74" s="54" t="s">
        <v>46</v>
      </c>
      <c r="C74" s="76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</row>
    <row r="75" spans="1:71" s="54" customFormat="1" x14ac:dyDescent="0.15">
      <c r="A75" s="54" t="s">
        <v>46</v>
      </c>
      <c r="C75" s="76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</row>
    <row r="76" spans="1:71" s="54" customFormat="1" x14ac:dyDescent="0.15">
      <c r="A76" s="54" t="s">
        <v>46</v>
      </c>
      <c r="C76" s="76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</row>
    <row r="77" spans="1:71" s="54" customFormat="1" x14ac:dyDescent="0.15">
      <c r="A77" s="54" t="s">
        <v>46</v>
      </c>
      <c r="C77" s="76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</row>
  </sheetData>
  <pageMargins left="0.7" right="0.7" top="0.75" bottom="0.75" header="0.3" footer="0.3"/>
  <pageSetup scale="75" fitToWidth="0" fitToHeight="0"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rgb="FFFFFF00"/>
  </sheetPr>
  <dimension ref="A1:I393"/>
  <sheetViews>
    <sheetView workbookViewId="0">
      <pane xSplit="1" ySplit="1" topLeftCell="B2" activePane="bottomRight" state="frozen"/>
      <selection activeCell="G40" sqref="G40"/>
      <selection pane="topRight" activeCell="G40" sqref="G40"/>
      <selection pane="bottomLeft" activeCell="G40" sqref="G40"/>
      <selection pane="bottomRight"/>
    </sheetView>
  </sheetViews>
  <sheetFormatPr baseColWidth="10" defaultColWidth="9.1640625" defaultRowHeight="12.75" customHeight="1" x14ac:dyDescent="0.15"/>
  <cols>
    <col min="1" max="1" width="33.83203125" style="102" customWidth="1"/>
    <col min="2" max="2" width="13.5" style="98" customWidth="1"/>
    <col min="3" max="3" width="37.5" style="98" customWidth="1"/>
    <col min="4" max="4" width="13" style="98" customWidth="1"/>
    <col min="5" max="5" width="10.6640625" style="98" customWidth="1"/>
    <col min="6" max="6" width="16.83203125" style="98" customWidth="1"/>
    <col min="7" max="7" width="14.5" style="98" customWidth="1"/>
    <col min="8" max="8" width="19.33203125" style="101" customWidth="1"/>
    <col min="9" max="9" width="18" customWidth="1"/>
  </cols>
  <sheetData>
    <row r="1" spans="1:9" ht="18.75" customHeight="1" x14ac:dyDescent="0.15">
      <c r="A1" s="17" t="s">
        <v>34</v>
      </c>
      <c r="B1" s="18" t="s">
        <v>20</v>
      </c>
      <c r="C1" s="19" t="s">
        <v>35</v>
      </c>
      <c r="D1" s="18" t="s">
        <v>8</v>
      </c>
      <c r="E1" s="19" t="s">
        <v>7</v>
      </c>
      <c r="F1" s="19" t="s">
        <v>9</v>
      </c>
      <c r="G1" s="19" t="s">
        <v>10</v>
      </c>
      <c r="H1" s="20" t="s">
        <v>88</v>
      </c>
      <c r="I1" s="20" t="s">
        <v>211</v>
      </c>
    </row>
    <row r="2" spans="1:9" ht="12.75" customHeight="1" x14ac:dyDescent="0.15">
      <c r="A2" s="97"/>
      <c r="B2" s="98" t="s">
        <v>93</v>
      </c>
      <c r="C2" s="98" t="s">
        <v>39</v>
      </c>
      <c r="D2" s="98" t="s">
        <v>36</v>
      </c>
      <c r="E2" s="99" t="s">
        <v>37</v>
      </c>
      <c r="F2" s="100">
        <v>43466</v>
      </c>
      <c r="G2" s="100">
        <v>47484</v>
      </c>
      <c r="H2" s="101">
        <v>200000</v>
      </c>
      <c r="I2" s="112">
        <f>IF(H2&gt;0,H2*(1+Main!$C$81)+Main!$C$78+Main!$C$79+Main!$C$80,0)</f>
        <v>222650</v>
      </c>
    </row>
    <row r="3" spans="1:9" ht="12.75" customHeight="1" x14ac:dyDescent="0.15">
      <c r="B3" s="98" t="s">
        <v>93</v>
      </c>
      <c r="C3" s="98" t="s">
        <v>89</v>
      </c>
      <c r="D3" s="98" t="s">
        <v>36</v>
      </c>
      <c r="E3" s="99" t="s">
        <v>37</v>
      </c>
      <c r="F3" s="100">
        <v>44197</v>
      </c>
      <c r="G3" s="100">
        <v>47484</v>
      </c>
      <c r="H3" s="101">
        <v>175000</v>
      </c>
      <c r="I3" s="112">
        <f>IF(H3&gt;0,H3*(1+Main!$C$81)+Main!$C$78+Main!$C$79+Main!$C$80,0)</f>
        <v>195737.5</v>
      </c>
    </row>
    <row r="4" spans="1:9" ht="12.75" customHeight="1" x14ac:dyDescent="0.15">
      <c r="B4" s="98" t="s">
        <v>93</v>
      </c>
      <c r="C4" s="98" t="s">
        <v>90</v>
      </c>
      <c r="D4" s="98" t="s">
        <v>36</v>
      </c>
      <c r="E4" s="99" t="s">
        <v>37</v>
      </c>
      <c r="F4" s="100">
        <v>43831</v>
      </c>
      <c r="G4" s="100">
        <v>47484</v>
      </c>
      <c r="H4" s="101">
        <v>175000</v>
      </c>
      <c r="I4" s="112">
        <f>IF(H4&gt;0,H4*(1+Main!$C$81)+Main!$C$78+Main!$C$79+Main!$C$80,0)</f>
        <v>195737.5</v>
      </c>
    </row>
    <row r="5" spans="1:9" ht="12.75" customHeight="1" x14ac:dyDescent="0.15">
      <c r="A5" s="103" t="s">
        <v>44</v>
      </c>
      <c r="B5" s="98" t="s">
        <v>93</v>
      </c>
      <c r="C5" s="104" t="s">
        <v>100</v>
      </c>
      <c r="D5" s="98" t="s">
        <v>36</v>
      </c>
      <c r="E5" s="99" t="s">
        <v>37</v>
      </c>
      <c r="F5" s="100">
        <v>43831</v>
      </c>
      <c r="G5" s="100">
        <v>47484</v>
      </c>
      <c r="H5" s="101">
        <v>200000</v>
      </c>
      <c r="I5" s="112">
        <f>IF(H5&gt;0,H5*(1+Main!$C$81)+Main!$C$78+Main!$C$79+Main!$C$80,0)</f>
        <v>222650</v>
      </c>
    </row>
    <row r="6" spans="1:9" ht="12.75" customHeight="1" x14ac:dyDescent="0.15">
      <c r="A6" s="105"/>
      <c r="C6" s="104"/>
      <c r="E6" s="99"/>
      <c r="F6" s="100"/>
      <c r="G6" s="100"/>
      <c r="I6" s="112">
        <f>IF(H6&gt;0,H6*(1+Main!$C$81)+Main!$C$78+Main!$C$79+Main!$C$80,0)</f>
        <v>0</v>
      </c>
    </row>
    <row r="7" spans="1:9" ht="12.75" customHeight="1" x14ac:dyDescent="0.15">
      <c r="A7" s="106"/>
      <c r="B7" s="98" t="s">
        <v>95</v>
      </c>
      <c r="C7" s="104" t="s">
        <v>91</v>
      </c>
      <c r="D7" s="98" t="s">
        <v>36</v>
      </c>
      <c r="E7" s="99" t="s">
        <v>37</v>
      </c>
      <c r="F7" s="100">
        <v>43831</v>
      </c>
      <c r="G7" s="100">
        <v>47484</v>
      </c>
      <c r="H7" s="101">
        <v>150000</v>
      </c>
      <c r="I7" s="112">
        <f>IF(H7&gt;0,H7*(1+Main!$C$81)+Main!$C$78+Main!$C$79+Main!$C$80,0)</f>
        <v>168825</v>
      </c>
    </row>
    <row r="8" spans="1:9" ht="12.75" customHeight="1" x14ac:dyDescent="0.15">
      <c r="A8" s="107" t="s">
        <v>44</v>
      </c>
      <c r="B8" s="98" t="s">
        <v>95</v>
      </c>
      <c r="C8" s="104" t="s">
        <v>92</v>
      </c>
      <c r="D8" s="98" t="s">
        <v>36</v>
      </c>
      <c r="E8" s="99" t="s">
        <v>37</v>
      </c>
      <c r="F8" s="100">
        <v>44197</v>
      </c>
      <c r="G8" s="100">
        <v>47484</v>
      </c>
      <c r="H8" s="101">
        <v>125000</v>
      </c>
      <c r="I8" s="112">
        <f>IF(H8&gt;0,H8*(1+Main!$C$81)+Main!$C$78+Main!$C$79+Main!$C$80,0)</f>
        <v>141912.5</v>
      </c>
    </row>
    <row r="9" spans="1:9" ht="12.75" customHeight="1" x14ac:dyDescent="0.15">
      <c r="A9" s="106"/>
      <c r="C9" s="104"/>
      <c r="E9" s="99"/>
      <c r="F9" s="100"/>
      <c r="G9" s="100"/>
      <c r="I9" s="112">
        <f>IF(H9&gt;0,H9*(1+Main!$C$81)+Main!$C$78+Main!$C$79+Main!$C$80,0)</f>
        <v>0</v>
      </c>
    </row>
    <row r="10" spans="1:9" ht="12.75" customHeight="1" x14ac:dyDescent="0.15">
      <c r="A10" s="97"/>
      <c r="B10" s="98" t="s">
        <v>40</v>
      </c>
      <c r="C10" s="98" t="s">
        <v>43</v>
      </c>
      <c r="D10" s="98" t="s">
        <v>36</v>
      </c>
      <c r="E10" s="99" t="s">
        <v>37</v>
      </c>
      <c r="F10" s="100">
        <v>43831</v>
      </c>
      <c r="G10" s="100">
        <v>47484</v>
      </c>
      <c r="H10" s="101">
        <v>175000</v>
      </c>
      <c r="I10" s="112">
        <f>IF(H10&gt;0,H10*(1+Main!$C$81)+Main!$C$78+Main!$C$79+Main!$C$80,0)</f>
        <v>195737.5</v>
      </c>
    </row>
    <row r="11" spans="1:9" ht="12.75" customHeight="1" x14ac:dyDescent="0.15">
      <c r="A11" s="106"/>
      <c r="B11" s="98" t="s">
        <v>40</v>
      </c>
      <c r="C11" s="104" t="s">
        <v>94</v>
      </c>
      <c r="D11" s="98" t="s">
        <v>36</v>
      </c>
      <c r="E11" s="99" t="s">
        <v>37</v>
      </c>
      <c r="F11" s="100">
        <v>43831</v>
      </c>
      <c r="G11" s="100">
        <v>47484</v>
      </c>
      <c r="H11" s="101">
        <v>125000</v>
      </c>
      <c r="I11" s="112">
        <f>IF(H11&gt;0,H11*(1+Main!$C$81)+Main!$C$78+Main!$C$79+Main!$C$80,0)</f>
        <v>141912.5</v>
      </c>
    </row>
    <row r="12" spans="1:9" ht="12.75" customHeight="1" x14ac:dyDescent="0.15">
      <c r="A12" s="106"/>
      <c r="B12" s="98" t="s">
        <v>40</v>
      </c>
      <c r="C12" s="104" t="s">
        <v>96</v>
      </c>
      <c r="D12" s="98" t="s">
        <v>36</v>
      </c>
      <c r="E12" s="99" t="s">
        <v>37</v>
      </c>
      <c r="F12" s="100">
        <v>44197</v>
      </c>
      <c r="G12" s="100">
        <v>47484</v>
      </c>
      <c r="H12" s="101">
        <v>100000</v>
      </c>
      <c r="I12" s="112">
        <f>IF(H12&gt;0,H12*(1+Main!$C$81)+Main!$C$78+Main!$C$79+Main!$C$80,0)</f>
        <v>115000</v>
      </c>
    </row>
    <row r="13" spans="1:9" ht="12.75" customHeight="1" x14ac:dyDescent="0.15">
      <c r="A13" s="106"/>
      <c r="B13" s="98" t="s">
        <v>40</v>
      </c>
      <c r="C13" s="104" t="s">
        <v>97</v>
      </c>
      <c r="D13" s="98" t="s">
        <v>36</v>
      </c>
      <c r="E13" s="99" t="s">
        <v>37</v>
      </c>
      <c r="F13" s="100">
        <v>44197</v>
      </c>
      <c r="G13" s="100">
        <v>47484</v>
      </c>
      <c r="H13" s="101">
        <v>75000</v>
      </c>
      <c r="I13" s="112">
        <f>IF(H13&gt;0,H13*(1+Main!$C$81)+Main!$C$78+Main!$C$79+Main!$C$80,0)</f>
        <v>88087.5</v>
      </c>
    </row>
    <row r="14" spans="1:9" ht="12.75" customHeight="1" x14ac:dyDescent="0.15">
      <c r="A14" s="106"/>
      <c r="B14" s="108"/>
      <c r="C14" s="104"/>
      <c r="D14" s="109"/>
      <c r="E14" s="109"/>
      <c r="F14" s="109"/>
      <c r="G14" s="109"/>
      <c r="H14" s="110"/>
      <c r="I14" s="112">
        <f>IF(H14&gt;0,H14*(1+Main!$C$81)+Main!$C$78+Main!$C$79+Main!$C$80,0)</f>
        <v>0</v>
      </c>
    </row>
    <row r="15" spans="1:9" ht="12.75" customHeight="1" x14ac:dyDescent="0.15">
      <c r="B15" s="98" t="s">
        <v>38</v>
      </c>
      <c r="C15" s="98" t="s">
        <v>41</v>
      </c>
      <c r="D15" s="98" t="s">
        <v>36</v>
      </c>
      <c r="E15" s="99" t="s">
        <v>37</v>
      </c>
      <c r="F15" s="100">
        <v>43831</v>
      </c>
      <c r="G15" s="100">
        <v>47484</v>
      </c>
      <c r="H15" s="101">
        <v>50000</v>
      </c>
      <c r="I15" s="112">
        <f>IF(H15&gt;0,H15*(1+Main!$C$81)+Main!$C$78+Main!$C$79+Main!$C$80,0)</f>
        <v>61175</v>
      </c>
    </row>
    <row r="16" spans="1:9" ht="12.75" customHeight="1" x14ac:dyDescent="0.15">
      <c r="B16" s="98" t="s">
        <v>38</v>
      </c>
      <c r="C16" s="98" t="s">
        <v>98</v>
      </c>
      <c r="D16" s="98" t="s">
        <v>36</v>
      </c>
      <c r="E16" s="99" t="s">
        <v>37</v>
      </c>
      <c r="F16" s="100">
        <v>43831</v>
      </c>
      <c r="G16" s="100">
        <v>47484</v>
      </c>
      <c r="H16" s="101">
        <v>80000</v>
      </c>
      <c r="I16" s="112">
        <f>IF(H16&gt;0,H16*(1+Main!$C$81)+Main!$C$78+Main!$C$79+Main!$C$80,0)</f>
        <v>93470</v>
      </c>
    </row>
    <row r="17" spans="1:9" ht="12.75" customHeight="1" x14ac:dyDescent="0.15">
      <c r="A17" s="106"/>
      <c r="B17" s="98" t="s">
        <v>38</v>
      </c>
      <c r="C17" s="98" t="s">
        <v>99</v>
      </c>
      <c r="D17" s="98" t="s">
        <v>36</v>
      </c>
      <c r="E17" s="99" t="s">
        <v>37</v>
      </c>
      <c r="F17" s="100">
        <v>44197</v>
      </c>
      <c r="G17" s="100">
        <v>47484</v>
      </c>
      <c r="H17" s="101">
        <v>125000</v>
      </c>
      <c r="I17" s="112">
        <f>IF(H17&gt;0,H17*(1+Main!$C$81)+Main!$C$78+Main!$C$79+Main!$C$80,0)</f>
        <v>141912.5</v>
      </c>
    </row>
    <row r="18" spans="1:9" ht="12.75" customHeight="1" x14ac:dyDescent="0.15">
      <c r="A18" s="111" t="s">
        <v>44</v>
      </c>
      <c r="B18" s="98" t="s">
        <v>38</v>
      </c>
      <c r="C18" s="98" t="s">
        <v>108</v>
      </c>
      <c r="D18" s="98" t="s">
        <v>36</v>
      </c>
      <c r="E18" s="99" t="s">
        <v>37</v>
      </c>
      <c r="F18" s="100">
        <v>44197</v>
      </c>
      <c r="G18" s="100">
        <v>47484</v>
      </c>
      <c r="H18" s="101">
        <v>80000</v>
      </c>
      <c r="I18" s="112">
        <f>IF(H18&gt;0,H18*(1+Main!$C$81)+Main!$C$78+Main!$C$79+Main!$C$80,0)</f>
        <v>93470</v>
      </c>
    </row>
    <row r="19" spans="1:9" ht="12.75" customHeight="1" x14ac:dyDescent="0.15">
      <c r="A19" s="106"/>
      <c r="B19" s="108"/>
      <c r="C19" s="109"/>
      <c r="D19" s="109"/>
      <c r="E19" s="109"/>
      <c r="F19" s="109"/>
      <c r="G19" s="109"/>
      <c r="H19" s="110"/>
      <c r="I19" s="112">
        <f>IF(H19&gt;0,H19*(1+Main!$C$81)+Main!$C$78+Main!$C$79+Main!$C$80,0)</f>
        <v>0</v>
      </c>
    </row>
    <row r="20" spans="1:9" ht="12.75" customHeight="1" x14ac:dyDescent="0.15">
      <c r="A20" s="106"/>
      <c r="B20" s="108"/>
      <c r="C20" s="109"/>
      <c r="D20" s="109"/>
      <c r="E20" s="109"/>
      <c r="F20" s="109"/>
      <c r="G20" s="109"/>
      <c r="H20" s="110"/>
      <c r="I20" s="112">
        <f>IF(H20&gt;0,H20*(1+Main!$C$81)+Main!$C$78+Main!$C$79+Main!$C$80,0)</f>
        <v>0</v>
      </c>
    </row>
    <row r="21" spans="1:9" ht="12.75" customHeight="1" x14ac:dyDescent="0.15">
      <c r="A21" s="106"/>
      <c r="B21" s="108"/>
      <c r="C21" s="109"/>
      <c r="D21" s="109"/>
      <c r="E21" s="109"/>
      <c r="F21" s="109"/>
      <c r="G21" s="109"/>
      <c r="H21" s="110"/>
      <c r="I21" s="112">
        <f>IF(H21&gt;0,H21*(1+Main!$C$81)+Main!$C$78+Main!$C$79+Main!$C$80,0)</f>
        <v>0</v>
      </c>
    </row>
    <row r="22" spans="1:9" ht="12.75" customHeight="1" x14ac:dyDescent="0.15">
      <c r="A22" s="106"/>
      <c r="B22" s="108"/>
      <c r="C22" s="109"/>
      <c r="D22" s="109"/>
      <c r="E22" s="109"/>
      <c r="F22" s="109"/>
      <c r="G22" s="109"/>
      <c r="H22" s="110"/>
      <c r="I22" s="112">
        <f>IF(H22&gt;0,H22*(1+Main!$C$81)+Main!$C$78+Main!$C$79+Main!$C$80,0)</f>
        <v>0</v>
      </c>
    </row>
    <row r="23" spans="1:9" ht="12.75" customHeight="1" x14ac:dyDescent="0.15">
      <c r="A23" s="106"/>
      <c r="B23" s="108"/>
      <c r="C23" s="109"/>
      <c r="D23" s="109"/>
      <c r="E23" s="109"/>
      <c r="F23" s="109"/>
      <c r="G23" s="109"/>
      <c r="H23" s="110"/>
      <c r="I23" s="112">
        <f>IF(H23&gt;0,H23*(1+Main!$C$81)+Main!$C$78+Main!$C$79+Main!$C$80,0)</f>
        <v>0</v>
      </c>
    </row>
    <row r="24" spans="1:9" ht="12.75" customHeight="1" x14ac:dyDescent="0.15">
      <c r="A24" s="106"/>
      <c r="B24" s="108"/>
      <c r="C24" s="109"/>
      <c r="D24" s="109"/>
      <c r="E24" s="109"/>
      <c r="F24" s="109"/>
      <c r="G24" s="109"/>
      <c r="H24" s="110"/>
      <c r="I24" s="112">
        <f>IF(H24&gt;0,H24*(1+Main!$C$81)+Main!$C$78+Main!$C$79+Main!$C$80,0)</f>
        <v>0</v>
      </c>
    </row>
    <row r="25" spans="1:9" ht="12.75" customHeight="1" x14ac:dyDescent="0.15">
      <c r="A25" s="106"/>
      <c r="B25" s="108"/>
      <c r="C25" s="109"/>
      <c r="D25" s="109"/>
      <c r="E25" s="109"/>
      <c r="F25" s="109"/>
      <c r="G25" s="109"/>
      <c r="H25" s="110"/>
      <c r="I25" s="112">
        <f>IF(H25&gt;0,H25*(1+Main!$C$81)+Main!$C$78+Main!$C$79+Main!$C$80,0)</f>
        <v>0</v>
      </c>
    </row>
    <row r="26" spans="1:9" ht="12.75" customHeight="1" x14ac:dyDescent="0.15">
      <c r="A26" s="106"/>
      <c r="B26" s="108"/>
      <c r="C26" s="109"/>
      <c r="D26" s="109"/>
      <c r="E26" s="109"/>
      <c r="F26" s="109"/>
      <c r="G26" s="109"/>
      <c r="H26" s="110"/>
      <c r="I26" s="112">
        <f>IF(H26&gt;0,H26*(1+Main!$C$81)+Main!$C$78+Main!$C$79+Main!$C$80,0)</f>
        <v>0</v>
      </c>
    </row>
    <row r="27" spans="1:9" ht="12.75" customHeight="1" x14ac:dyDescent="0.15">
      <c r="A27" s="111" t="s">
        <v>44</v>
      </c>
      <c r="B27" s="108"/>
      <c r="C27" s="109"/>
      <c r="D27" s="109"/>
      <c r="E27" s="109"/>
      <c r="F27" s="109"/>
      <c r="G27" s="109"/>
      <c r="H27" s="110"/>
      <c r="I27" s="112">
        <f>IF(H27&gt;0,H27*(1+Main!$C$81)+Main!$C$78+Main!$C$79+Main!$C$80,0)</f>
        <v>0</v>
      </c>
    </row>
    <row r="28" spans="1:9" ht="12.75" customHeight="1" x14ac:dyDescent="0.15">
      <c r="A28" s="106"/>
      <c r="B28" s="108"/>
      <c r="C28" s="109"/>
      <c r="D28" s="109"/>
      <c r="E28" s="109"/>
      <c r="F28" s="109"/>
      <c r="G28" s="109"/>
      <c r="H28" s="110"/>
      <c r="I28" s="112">
        <f>IF(H28&gt;0,H28*(1+Main!$C$81)+Main!$C$78+Main!$C$79+Main!$C$80,0)</f>
        <v>0</v>
      </c>
    </row>
    <row r="29" spans="1:9" ht="12.75" customHeight="1" x14ac:dyDescent="0.15">
      <c r="A29" s="106"/>
      <c r="B29" s="108"/>
      <c r="C29" s="109"/>
      <c r="D29" s="109"/>
      <c r="E29" s="109"/>
      <c r="F29" s="109"/>
      <c r="G29" s="109"/>
      <c r="H29" s="110"/>
      <c r="I29" s="112">
        <f>IF(H29&gt;0,H29*(1+Main!$C$81)+Main!$C$78+Main!$C$79+Main!$C$80,0)</f>
        <v>0</v>
      </c>
    </row>
    <row r="30" spans="1:9" ht="12.75" customHeight="1" x14ac:dyDescent="0.15">
      <c r="A30" s="106"/>
      <c r="B30" s="108"/>
      <c r="C30" s="109"/>
      <c r="D30" s="109"/>
      <c r="E30" s="109"/>
      <c r="F30" s="109"/>
      <c r="G30" s="109"/>
      <c r="H30" s="110"/>
      <c r="I30" s="112">
        <f>IF(H30&gt;0,H30*(1+Main!$C$81)+Main!$C$78+Main!$C$79+Main!$C$80,0)</f>
        <v>0</v>
      </c>
    </row>
    <row r="31" spans="1:9" ht="12.75" customHeight="1" x14ac:dyDescent="0.15">
      <c r="A31" s="106"/>
      <c r="B31" s="108"/>
      <c r="C31" s="109"/>
      <c r="D31" s="109"/>
      <c r="E31" s="109"/>
      <c r="F31" s="109"/>
      <c r="G31" s="109"/>
      <c r="H31" s="110"/>
      <c r="I31" s="112">
        <f>IF(H31&gt;0,H31*(1+Main!$C$81)+Main!$C$78+Main!$C$79+Main!$C$80,0)</f>
        <v>0</v>
      </c>
    </row>
    <row r="32" spans="1:9" ht="12.75" customHeight="1" x14ac:dyDescent="0.15">
      <c r="A32" s="106"/>
      <c r="B32" s="108"/>
      <c r="C32" s="109"/>
      <c r="D32" s="109"/>
      <c r="E32" s="109"/>
      <c r="F32" s="109"/>
      <c r="G32" s="109"/>
      <c r="H32" s="110"/>
      <c r="I32" s="112">
        <f>IF(H32&gt;0,H32*(1+Main!$C$81)+Main!$C$78+Main!$C$79+Main!$C$80,0)</f>
        <v>0</v>
      </c>
    </row>
    <row r="33" spans="1:9" ht="12.75" customHeight="1" x14ac:dyDescent="0.15">
      <c r="A33" s="106"/>
      <c r="B33" s="108"/>
      <c r="C33" s="109"/>
      <c r="D33" s="109"/>
      <c r="E33" s="109"/>
      <c r="F33" s="109"/>
      <c r="G33" s="109"/>
      <c r="H33" s="110"/>
      <c r="I33" s="112">
        <f>IF(H33&gt;0,H33*(1+Main!$C$81)+Main!$C$78+Main!$C$79+Main!$C$80,0)</f>
        <v>0</v>
      </c>
    </row>
    <row r="34" spans="1:9" ht="12.75" customHeight="1" x14ac:dyDescent="0.15">
      <c r="A34" s="106"/>
      <c r="B34" s="108"/>
      <c r="C34" s="109"/>
      <c r="D34" s="109"/>
      <c r="E34" s="109"/>
      <c r="F34" s="109"/>
      <c r="G34" s="109"/>
      <c r="H34" s="110"/>
      <c r="I34" s="112">
        <f>IF(H34&gt;0,H34*(1+Main!$C$81)+Main!$C$78+Main!$C$79+Main!$C$80,0)</f>
        <v>0</v>
      </c>
    </row>
    <row r="35" spans="1:9" ht="12.75" customHeight="1" x14ac:dyDescent="0.15">
      <c r="A35" s="106"/>
      <c r="B35" s="108"/>
      <c r="C35" s="109"/>
      <c r="D35" s="109"/>
      <c r="E35" s="109"/>
      <c r="F35" s="109"/>
      <c r="G35" s="109"/>
      <c r="H35" s="110"/>
      <c r="I35" s="112">
        <f>IF(H35&gt;0,H35*(1+Main!$C$81)+Main!$C$78+Main!$C$79+Main!$C$80,0)</f>
        <v>0</v>
      </c>
    </row>
    <row r="36" spans="1:9" ht="12.75" customHeight="1" x14ac:dyDescent="0.15">
      <c r="A36" s="106"/>
      <c r="B36" s="108"/>
      <c r="C36" s="109"/>
      <c r="D36" s="109"/>
      <c r="E36" s="109"/>
      <c r="F36" s="109"/>
      <c r="G36" s="109"/>
      <c r="H36" s="110"/>
      <c r="I36" s="112">
        <f>IF(H36&gt;0,H36*(1+Main!$C$81)+Main!$C$78+Main!$C$79+Main!$C$80,0)</f>
        <v>0</v>
      </c>
    </row>
    <row r="37" spans="1:9" ht="12.75" customHeight="1" x14ac:dyDescent="0.15">
      <c r="A37" s="106"/>
      <c r="B37" s="108"/>
      <c r="C37" s="109"/>
      <c r="D37" s="109"/>
      <c r="E37" s="109"/>
      <c r="F37" s="109"/>
      <c r="G37" s="109"/>
      <c r="H37" s="110"/>
      <c r="I37" s="112">
        <f>IF(H37&gt;0,H37*(1+Main!$C$81)+Main!$C$78+Main!$C$79+Main!$C$80,0)</f>
        <v>0</v>
      </c>
    </row>
    <row r="38" spans="1:9" ht="12.75" customHeight="1" x14ac:dyDescent="0.15">
      <c r="A38" s="106"/>
      <c r="B38" s="108"/>
      <c r="C38" s="109"/>
      <c r="D38" s="109"/>
      <c r="E38" s="109"/>
      <c r="F38" s="109"/>
      <c r="G38" s="109"/>
      <c r="H38" s="110"/>
      <c r="I38" s="112">
        <f>IF(H38&gt;0,H38*(1+Main!$C$81)+Main!$C$78+Main!$C$79+Main!$C$80,0)</f>
        <v>0</v>
      </c>
    </row>
    <row r="39" spans="1:9" ht="12.75" customHeight="1" x14ac:dyDescent="0.15">
      <c r="A39" s="106"/>
      <c r="B39" s="108"/>
      <c r="C39" s="109"/>
      <c r="D39" s="109"/>
      <c r="E39" s="109"/>
      <c r="F39" s="109"/>
      <c r="G39" s="109"/>
      <c r="H39" s="110"/>
      <c r="I39" s="112">
        <f>IF(H39&gt;0,H39*(1+Main!$C$81)+Main!$C$78+Main!$C$79+Main!$C$80,0)</f>
        <v>0</v>
      </c>
    </row>
    <row r="40" spans="1:9" ht="12.75" customHeight="1" x14ac:dyDescent="0.15">
      <c r="A40" s="106"/>
      <c r="B40" s="108"/>
      <c r="C40" s="109"/>
      <c r="D40" s="109"/>
      <c r="E40" s="109"/>
      <c r="F40" s="109"/>
      <c r="G40" s="109"/>
      <c r="H40" s="110"/>
      <c r="I40" s="112">
        <f>IF(H40&gt;0,H40*(1+Main!$C$81)+Main!$C$78+Main!$C$79+Main!$C$80,0)</f>
        <v>0</v>
      </c>
    </row>
    <row r="41" spans="1:9" ht="12.75" customHeight="1" x14ac:dyDescent="0.15">
      <c r="A41" s="106"/>
      <c r="B41" s="108"/>
      <c r="C41" s="108"/>
      <c r="F41" s="100"/>
      <c r="G41" s="100"/>
      <c r="I41" s="112">
        <f>IF(H41&gt;0,H41*(1+Main!$C$81)+Main!$C$78+Main!$C$79+Main!$C$80,0)</f>
        <v>0</v>
      </c>
    </row>
    <row r="42" spans="1:9" ht="12.75" customHeight="1" x14ac:dyDescent="0.15">
      <c r="A42" s="106"/>
      <c r="B42" s="108"/>
      <c r="C42" s="108"/>
      <c r="F42" s="100"/>
      <c r="G42" s="100"/>
      <c r="I42" s="112">
        <f>IF(H42&gt;0,H42*(1+Main!$C$81)+Main!$C$78+Main!$C$79+Main!$C$80,0)</f>
        <v>0</v>
      </c>
    </row>
    <row r="43" spans="1:9" ht="12.75" customHeight="1" x14ac:dyDescent="0.15">
      <c r="A43" s="106"/>
      <c r="B43" s="108"/>
      <c r="C43" s="108"/>
      <c r="F43" s="100"/>
      <c r="G43" s="100"/>
      <c r="I43" s="112">
        <f>IF(H43&gt;0,H43*(1+Main!$C$81)+Main!$C$78+Main!$C$79+Main!$C$80,0)</f>
        <v>0</v>
      </c>
    </row>
    <row r="44" spans="1:9" ht="12.75" customHeight="1" x14ac:dyDescent="0.15">
      <c r="A44" s="106"/>
      <c r="B44" s="108"/>
      <c r="C44" s="108"/>
      <c r="F44" s="100"/>
      <c r="G44" s="100"/>
      <c r="I44" s="112">
        <f>IF(H44&gt;0,H44*(1+Main!$C$81)+Main!$C$78+Main!$C$79+Main!$C$80,0)</f>
        <v>0</v>
      </c>
    </row>
    <row r="45" spans="1:9" ht="12.75" customHeight="1" x14ac:dyDescent="0.15">
      <c r="A45" s="106"/>
      <c r="B45" s="108"/>
      <c r="C45" s="108"/>
      <c r="F45" s="100"/>
      <c r="G45" s="100"/>
      <c r="I45" s="112">
        <f>IF(H45&gt;0,H45*(1+Main!$C$81)+Main!$C$78+Main!$C$79+Main!$C$80,0)</f>
        <v>0</v>
      </c>
    </row>
    <row r="46" spans="1:9" ht="12.75" customHeight="1" x14ac:dyDescent="0.15">
      <c r="A46" s="106"/>
      <c r="B46" s="108"/>
      <c r="F46" s="100"/>
      <c r="G46" s="100"/>
      <c r="I46" s="112">
        <f>IF(H46&gt;0,H46*(1+Main!$C$81)+Main!$C$78+Main!$C$79+Main!$C$80,0)</f>
        <v>0</v>
      </c>
    </row>
    <row r="47" spans="1:9" ht="12.75" customHeight="1" x14ac:dyDescent="0.15">
      <c r="A47" s="106"/>
      <c r="B47" s="108"/>
      <c r="F47" s="100"/>
      <c r="G47" s="100"/>
      <c r="I47" s="112">
        <f>IF(H47&gt;0,H47*(1+Main!$C$81)+Main!$C$78+Main!$C$79+Main!$C$80,0)</f>
        <v>0</v>
      </c>
    </row>
    <row r="48" spans="1:9" ht="12.75" customHeight="1" x14ac:dyDescent="0.15">
      <c r="A48" s="106"/>
      <c r="B48" s="108"/>
      <c r="F48" s="100"/>
      <c r="G48" s="100"/>
      <c r="I48" s="112">
        <f>IF(H48&gt;0,H48*(1+Main!$C$81)+Main!$C$78+Main!$C$79+Main!$C$80,0)</f>
        <v>0</v>
      </c>
    </row>
    <row r="49" spans="1:9" ht="12.75" customHeight="1" x14ac:dyDescent="0.15">
      <c r="A49" s="106"/>
      <c r="B49" s="108"/>
      <c r="F49" s="100"/>
      <c r="G49" s="100"/>
      <c r="I49" s="112">
        <f>IF(H49&gt;0,H49*(1+Main!$C$81)+Main!$C$78+Main!$C$79+Main!$C$80,0)</f>
        <v>0</v>
      </c>
    </row>
    <row r="50" spans="1:9" ht="12.75" customHeight="1" x14ac:dyDescent="0.15">
      <c r="A50" s="106"/>
      <c r="B50" s="108"/>
      <c r="F50" s="100"/>
      <c r="G50" s="100"/>
      <c r="I50" s="112">
        <f>IF(H50&gt;0,H50*(1+Main!$C$81)+Main!$C$78+Main!$C$79+Main!$C$80,0)</f>
        <v>0</v>
      </c>
    </row>
    <row r="51" spans="1:9" ht="12.75" customHeight="1" x14ac:dyDescent="0.15">
      <c r="A51" s="106"/>
      <c r="B51" s="108"/>
      <c r="F51" s="100"/>
      <c r="G51" s="100"/>
      <c r="I51" s="112">
        <f>IF(H51&gt;0,H51*(1+Main!$C$81)+Main!$C$78+Main!$C$79+Main!$C$80,0)</f>
        <v>0</v>
      </c>
    </row>
    <row r="52" spans="1:9" ht="12.75" customHeight="1" x14ac:dyDescent="0.15">
      <c r="A52" s="106"/>
      <c r="B52" s="108"/>
      <c r="F52" s="100"/>
      <c r="G52" s="100"/>
      <c r="I52" s="112">
        <f>IF(H52&gt;0,H52*(1+Main!$C$81)+Main!$C$78+Main!$C$79+Main!$C$80,0)</f>
        <v>0</v>
      </c>
    </row>
    <row r="53" spans="1:9" ht="12.75" customHeight="1" x14ac:dyDescent="0.15">
      <c r="A53" s="106"/>
      <c r="B53" s="108"/>
      <c r="F53" s="100"/>
      <c r="G53" s="100"/>
      <c r="I53" s="112">
        <f>IF(H53&gt;0,H53*(1+Main!$C$81)+Main!$C$78+Main!$C$79+Main!$C$80,0)</f>
        <v>0</v>
      </c>
    </row>
    <row r="54" spans="1:9" ht="12.75" customHeight="1" x14ac:dyDescent="0.15">
      <c r="A54" s="106"/>
      <c r="B54" s="108"/>
      <c r="F54" s="100"/>
      <c r="G54" s="100"/>
      <c r="I54" s="112">
        <f>IF(H54&gt;0,H54*(1+Main!$C$81)+Main!$C$78+Main!$C$79+Main!$C$80,0)</f>
        <v>0</v>
      </c>
    </row>
    <row r="55" spans="1:9" ht="12.75" customHeight="1" x14ac:dyDescent="0.15">
      <c r="A55" s="106"/>
      <c r="B55" s="108"/>
      <c r="F55" s="100"/>
      <c r="G55" s="100"/>
      <c r="I55" s="112">
        <f>IF(H55&gt;0,H55*(1+Main!$C$81)+Main!$C$78+Main!$C$79+Main!$C$80,0)</f>
        <v>0</v>
      </c>
    </row>
    <row r="56" spans="1:9" ht="12.75" customHeight="1" x14ac:dyDescent="0.15">
      <c r="A56" s="106"/>
      <c r="B56" s="108"/>
      <c r="F56" s="100"/>
      <c r="G56" s="100"/>
      <c r="I56" s="112">
        <f>IF(H56&gt;0,H56*(1+Main!$C$81)+Main!$C$78+Main!$C$79+Main!$C$80,0)</f>
        <v>0</v>
      </c>
    </row>
    <row r="57" spans="1:9" ht="12.75" customHeight="1" x14ac:dyDescent="0.15">
      <c r="A57" s="106"/>
      <c r="B57" s="108"/>
      <c r="F57" s="100"/>
      <c r="G57" s="100"/>
      <c r="I57" s="112">
        <f>IF(H57&gt;0,H57*(1+Main!$C$81)+Main!$C$78+Main!$C$79+Main!$C$80,0)</f>
        <v>0</v>
      </c>
    </row>
    <row r="58" spans="1:9" ht="12.75" customHeight="1" x14ac:dyDescent="0.15">
      <c r="A58" s="106"/>
      <c r="B58" s="108"/>
      <c r="F58" s="100"/>
      <c r="G58" s="100"/>
      <c r="I58" s="112">
        <f>IF(H58&gt;0,H58*(1+Main!$C$81)+Main!$C$78+Main!$C$79+Main!$C$80,0)</f>
        <v>0</v>
      </c>
    </row>
    <row r="59" spans="1:9" ht="12.75" customHeight="1" x14ac:dyDescent="0.15">
      <c r="A59" s="106"/>
      <c r="B59" s="108"/>
      <c r="F59" s="100"/>
      <c r="G59" s="100"/>
      <c r="I59" s="112">
        <f>IF(H59&gt;0,H59*(1+Main!$C$81)+Main!$C$78+Main!$C$79+Main!$C$80,0)</f>
        <v>0</v>
      </c>
    </row>
    <row r="60" spans="1:9" ht="12.75" customHeight="1" x14ac:dyDescent="0.15">
      <c r="A60" s="106"/>
      <c r="B60" s="108"/>
      <c r="F60" s="100"/>
      <c r="G60" s="100"/>
      <c r="I60" s="112">
        <f>IF(H60&gt;0,H60*(1+Main!$C$81)+Main!$C$78+Main!$C$79+Main!$C$80,0)</f>
        <v>0</v>
      </c>
    </row>
    <row r="61" spans="1:9" ht="12.75" customHeight="1" x14ac:dyDescent="0.15">
      <c r="A61" s="106"/>
      <c r="B61" s="108"/>
      <c r="F61" s="100"/>
      <c r="G61" s="100"/>
      <c r="I61" s="112">
        <f>IF(H61&gt;0,H61*(1+Main!$C$81)+Main!$C$78+Main!$C$79+Main!$C$80,0)</f>
        <v>0</v>
      </c>
    </row>
    <row r="62" spans="1:9" ht="12.75" customHeight="1" x14ac:dyDescent="0.15">
      <c r="A62" s="106"/>
      <c r="B62" s="108"/>
      <c r="F62" s="100"/>
      <c r="G62" s="100"/>
      <c r="I62" s="112">
        <f>IF(H62&gt;0,H62*(1+Main!$C$81)+Main!$C$78+Main!$C$79+Main!$C$80,0)</f>
        <v>0</v>
      </c>
    </row>
    <row r="63" spans="1:9" ht="12.75" customHeight="1" x14ac:dyDescent="0.15">
      <c r="A63" s="106"/>
      <c r="B63" s="108"/>
      <c r="F63" s="100"/>
      <c r="G63" s="100"/>
      <c r="I63" s="112">
        <f>IF(H63&gt;0,H63*(1+Main!$C$81)+Main!$C$78+Main!$C$79+Main!$C$80,0)</f>
        <v>0</v>
      </c>
    </row>
    <row r="64" spans="1:9" ht="12.75" customHeight="1" x14ac:dyDescent="0.15">
      <c r="A64" s="106"/>
      <c r="B64" s="108"/>
      <c r="F64" s="100"/>
      <c r="G64" s="100"/>
      <c r="I64" s="112">
        <f>IF(H64&gt;0,H64*(1+Main!$C$81)+Main!$C$78+Main!$C$79+Main!$C$80,0)</f>
        <v>0</v>
      </c>
    </row>
    <row r="65" spans="1:9" ht="12.75" customHeight="1" x14ac:dyDescent="0.15">
      <c r="A65" s="106"/>
      <c r="B65" s="108"/>
      <c r="F65" s="100"/>
      <c r="G65" s="100"/>
      <c r="I65" s="112">
        <f>IF(H65&gt;0,H65*(1+Main!$C$81)+Main!$C$78+Main!$C$79+Main!$C$80,0)</f>
        <v>0</v>
      </c>
    </row>
    <row r="66" spans="1:9" ht="12.75" customHeight="1" x14ac:dyDescent="0.15">
      <c r="A66" s="106"/>
      <c r="B66" s="108"/>
      <c r="F66" s="100"/>
      <c r="G66" s="100"/>
      <c r="I66" s="112">
        <f>IF(H66&gt;0,H66*(1+Main!$C$81)+Main!$C$78+Main!$C$79+Main!$C$80,0)</f>
        <v>0</v>
      </c>
    </row>
    <row r="67" spans="1:9" ht="12.75" customHeight="1" x14ac:dyDescent="0.15">
      <c r="A67" s="106"/>
      <c r="B67" s="108"/>
      <c r="F67" s="100"/>
      <c r="G67" s="100"/>
      <c r="I67" s="112">
        <f>IF(H67&gt;0,H67*(1+Main!$C$81)+Main!$C$78+Main!$C$79+Main!$C$80,0)</f>
        <v>0</v>
      </c>
    </row>
    <row r="68" spans="1:9" ht="12.75" customHeight="1" x14ac:dyDescent="0.15">
      <c r="A68" s="106"/>
      <c r="B68" s="108"/>
      <c r="F68" s="100"/>
      <c r="G68" s="100"/>
      <c r="I68" s="112">
        <f>IF(H68&gt;0,H68*(1+Main!$C$81)+Main!$C$78+Main!$C$79+Main!$C$80,0)</f>
        <v>0</v>
      </c>
    </row>
    <row r="69" spans="1:9" ht="12.75" customHeight="1" x14ac:dyDescent="0.15">
      <c r="A69" s="106"/>
      <c r="B69" s="108"/>
      <c r="F69" s="100"/>
      <c r="G69" s="100"/>
      <c r="I69" s="112">
        <f>IF(H69&gt;0,H69*(1+Main!$C$81)+Main!$C$78+Main!$C$79+Main!$C$80,0)</f>
        <v>0</v>
      </c>
    </row>
    <row r="70" spans="1:9" ht="12.75" customHeight="1" x14ac:dyDescent="0.15">
      <c r="A70" s="106"/>
      <c r="B70" s="108"/>
      <c r="F70" s="100"/>
      <c r="G70" s="100"/>
      <c r="I70" s="112">
        <f>IF(H70&gt;0,H70*(1+Main!$C$81)+Main!$C$78+Main!$C$79+Main!$C$80,0)</f>
        <v>0</v>
      </c>
    </row>
    <row r="71" spans="1:9" ht="12.75" customHeight="1" x14ac:dyDescent="0.15">
      <c r="A71" s="106"/>
      <c r="B71" s="108"/>
      <c r="F71" s="100"/>
      <c r="G71" s="100"/>
      <c r="I71" s="112">
        <f>IF(H71&gt;0,H71*(1+Main!$C$81)+Main!$C$78+Main!$C$79+Main!$C$80,0)</f>
        <v>0</v>
      </c>
    </row>
    <row r="72" spans="1:9" ht="12.75" customHeight="1" x14ac:dyDescent="0.15">
      <c r="A72" s="106"/>
      <c r="B72" s="108"/>
      <c r="F72" s="100"/>
      <c r="G72" s="100"/>
      <c r="I72" s="112">
        <f>IF(H72&gt;0,H72*(1+Main!$C$81)+Main!$C$78+Main!$C$79+Main!$C$80,0)</f>
        <v>0</v>
      </c>
    </row>
    <row r="73" spans="1:9" ht="12.75" customHeight="1" x14ac:dyDescent="0.15">
      <c r="A73" s="106"/>
      <c r="B73" s="108"/>
      <c r="F73" s="100"/>
      <c r="G73" s="100"/>
      <c r="I73" s="112">
        <f>IF(H73&gt;0,H73*(1+Main!$C$81)+Main!$C$78+Main!$C$79+Main!$C$80,0)</f>
        <v>0</v>
      </c>
    </row>
    <row r="74" spans="1:9" ht="12.75" customHeight="1" x14ac:dyDescent="0.15">
      <c r="A74" s="106"/>
      <c r="B74" s="108"/>
      <c r="F74" s="100"/>
      <c r="G74" s="100"/>
      <c r="I74" s="112">
        <f>IF(H74&gt;0,H74*(1+Main!$C$81)+Main!$C$78+Main!$C$79+Main!$C$80,0)</f>
        <v>0</v>
      </c>
    </row>
    <row r="75" spans="1:9" ht="12.75" customHeight="1" x14ac:dyDescent="0.15">
      <c r="A75" s="106"/>
      <c r="B75" s="108"/>
      <c r="F75" s="100"/>
      <c r="G75" s="100"/>
      <c r="I75" s="112">
        <f>IF(H75&gt;0,H75*(1+Main!$C$81)+Main!$C$78+Main!$C$79+Main!$C$80,0)</f>
        <v>0</v>
      </c>
    </row>
    <row r="76" spans="1:9" ht="12.75" customHeight="1" x14ac:dyDescent="0.15">
      <c r="A76" s="106"/>
      <c r="B76" s="108"/>
      <c r="F76" s="100"/>
      <c r="G76" s="100"/>
      <c r="I76" s="112">
        <f>IF(H76&gt;0,H76*(1+Main!$C$81)+Main!$C$78+Main!$C$79+Main!$C$80,0)</f>
        <v>0</v>
      </c>
    </row>
    <row r="77" spans="1:9" ht="12.75" customHeight="1" x14ac:dyDescent="0.15">
      <c r="A77" s="106"/>
      <c r="B77" s="108"/>
      <c r="F77" s="100"/>
      <c r="G77" s="100"/>
      <c r="I77" s="112">
        <f>IF(H77&gt;0,H77*(1+Main!$C$81)+Main!$C$78+Main!$C$79+Main!$C$80,0)</f>
        <v>0</v>
      </c>
    </row>
    <row r="78" spans="1:9" ht="12.75" customHeight="1" x14ac:dyDescent="0.15">
      <c r="A78" s="106"/>
      <c r="B78" s="108"/>
      <c r="F78" s="100"/>
      <c r="G78" s="100"/>
      <c r="I78" s="112">
        <f>IF(H78&gt;0,H78*(1+Main!$C$81)+Main!$C$78+Main!$C$79+Main!$C$80,0)</f>
        <v>0</v>
      </c>
    </row>
    <row r="79" spans="1:9" ht="12.75" customHeight="1" x14ac:dyDescent="0.15">
      <c r="A79" s="106"/>
      <c r="B79" s="108"/>
      <c r="F79" s="100"/>
      <c r="G79" s="100"/>
      <c r="I79" s="112">
        <f>IF(H79&gt;0,H79*(1+Main!$C$81)+Main!$C$78+Main!$C$79+Main!$C$80,0)</f>
        <v>0</v>
      </c>
    </row>
    <row r="80" spans="1:9" ht="12.75" customHeight="1" x14ac:dyDescent="0.15">
      <c r="A80" s="106"/>
      <c r="B80" s="108"/>
      <c r="F80" s="100"/>
      <c r="G80" s="100"/>
      <c r="I80" s="112">
        <f>IF(H80&gt;0,H80*(1+Main!$C$81)+Main!$C$78+Main!$C$79+Main!$C$80,0)</f>
        <v>0</v>
      </c>
    </row>
    <row r="81" spans="1:9" ht="12.75" customHeight="1" x14ac:dyDescent="0.15">
      <c r="A81" s="106"/>
      <c r="B81" s="108"/>
      <c r="F81" s="100"/>
      <c r="G81" s="100"/>
      <c r="I81" s="112">
        <f>IF(H81&gt;0,H81*(1+Main!$C$81)+Main!$C$78+Main!$C$79+Main!$C$80,0)</f>
        <v>0</v>
      </c>
    </row>
    <row r="82" spans="1:9" ht="12.75" customHeight="1" x14ac:dyDescent="0.15">
      <c r="A82" s="106"/>
      <c r="B82" s="108"/>
      <c r="F82" s="100"/>
      <c r="G82" s="100"/>
      <c r="I82" s="112">
        <f>IF(H82&gt;0,H82*(1+Main!$C$81)+Main!$C$78+Main!$C$79+Main!$C$80,0)</f>
        <v>0</v>
      </c>
    </row>
    <row r="83" spans="1:9" ht="12.75" customHeight="1" x14ac:dyDescent="0.15">
      <c r="A83" s="106"/>
      <c r="B83" s="108"/>
      <c r="F83" s="100"/>
      <c r="G83" s="100"/>
      <c r="I83" s="112">
        <f>IF(H83&gt;0,H83*(1+Main!$C$81)+Main!$C$78+Main!$C$79+Main!$C$80,0)</f>
        <v>0</v>
      </c>
    </row>
    <row r="84" spans="1:9" ht="12.75" customHeight="1" x14ac:dyDescent="0.15">
      <c r="A84" s="106"/>
      <c r="B84" s="108"/>
      <c r="F84" s="100"/>
      <c r="G84" s="100"/>
      <c r="I84" s="112">
        <f>IF(H84&gt;0,H84*(1+Main!$C$81)+Main!$C$78+Main!$C$79+Main!$C$80,0)</f>
        <v>0</v>
      </c>
    </row>
    <row r="85" spans="1:9" ht="12.75" customHeight="1" x14ac:dyDescent="0.15">
      <c r="A85" s="106"/>
      <c r="B85" s="108"/>
      <c r="F85" s="100"/>
      <c r="G85" s="100"/>
      <c r="I85" s="112">
        <f>IF(H85&gt;0,H85*(1+Main!$C$81)+Main!$C$78+Main!$C$79+Main!$C$80,0)</f>
        <v>0</v>
      </c>
    </row>
    <row r="86" spans="1:9" ht="12.75" customHeight="1" x14ac:dyDescent="0.15">
      <c r="A86" s="106"/>
      <c r="B86" s="108"/>
      <c r="F86" s="100"/>
      <c r="G86" s="100"/>
      <c r="I86" s="112">
        <f>IF(H86&gt;0,H86*(1+Main!$C$81)+Main!$C$78+Main!$C$79+Main!$C$80,0)</f>
        <v>0</v>
      </c>
    </row>
    <row r="87" spans="1:9" ht="12.75" customHeight="1" x14ac:dyDescent="0.15">
      <c r="A87" s="106"/>
      <c r="B87" s="108"/>
      <c r="F87" s="100"/>
      <c r="G87" s="100"/>
      <c r="I87" s="112">
        <f>IF(H87&gt;0,H87*(1+Main!$C$81)+Main!$C$78+Main!$C$79+Main!$C$80,0)</f>
        <v>0</v>
      </c>
    </row>
    <row r="88" spans="1:9" ht="12.75" customHeight="1" x14ac:dyDescent="0.15">
      <c r="A88" s="106"/>
      <c r="B88" s="108"/>
      <c r="F88" s="100"/>
      <c r="G88" s="100"/>
      <c r="I88" s="112">
        <f>IF(H88&gt;0,H88*(1+Main!$C$81)+Main!$C$78+Main!$C$79+Main!$C$80,0)</f>
        <v>0</v>
      </c>
    </row>
    <row r="89" spans="1:9" ht="12.75" customHeight="1" x14ac:dyDescent="0.15">
      <c r="A89" s="106"/>
      <c r="B89" s="108"/>
      <c r="F89" s="100"/>
      <c r="G89" s="100"/>
      <c r="I89" s="112">
        <f>IF(H89&gt;0,H89*(1+Main!$C$81)+Main!$C$78+Main!$C$79+Main!$C$80,0)</f>
        <v>0</v>
      </c>
    </row>
    <row r="90" spans="1:9" ht="12.75" customHeight="1" x14ac:dyDescent="0.15">
      <c r="A90" s="106"/>
      <c r="B90" s="108"/>
      <c r="F90" s="100"/>
      <c r="G90" s="100"/>
      <c r="I90" s="112">
        <f>IF(H90&gt;0,H90*(1+Main!$C$81)+Main!$C$78+Main!$C$79+Main!$C$80,0)</f>
        <v>0</v>
      </c>
    </row>
    <row r="91" spans="1:9" ht="12.75" customHeight="1" x14ac:dyDescent="0.15">
      <c r="A91" s="106"/>
      <c r="B91" s="108"/>
      <c r="F91" s="100"/>
      <c r="G91" s="100"/>
      <c r="I91" s="112">
        <f>IF(H91&gt;0,H91*(1+Main!$C$81)+Main!$C$78+Main!$C$79+Main!$C$80,0)</f>
        <v>0</v>
      </c>
    </row>
    <row r="92" spans="1:9" ht="12.75" customHeight="1" x14ac:dyDescent="0.15">
      <c r="A92" s="106"/>
      <c r="B92" s="108"/>
      <c r="F92" s="100"/>
      <c r="G92" s="100"/>
      <c r="I92" s="112">
        <f>IF(H92&gt;0,H92*(1+Main!$C$81)+Main!$C$78+Main!$C$79+Main!$C$80,0)</f>
        <v>0</v>
      </c>
    </row>
    <row r="93" spans="1:9" ht="12.75" customHeight="1" x14ac:dyDescent="0.15">
      <c r="A93" s="106"/>
      <c r="B93" s="108"/>
      <c r="F93" s="100"/>
      <c r="G93" s="100"/>
      <c r="I93" s="112">
        <f>IF(H93&gt;0,H93*(1+Main!$C$81)+Main!$C$78+Main!$C$79+Main!$C$80,0)</f>
        <v>0</v>
      </c>
    </row>
    <row r="94" spans="1:9" ht="12.75" customHeight="1" x14ac:dyDescent="0.15">
      <c r="A94" s="106"/>
      <c r="B94" s="108"/>
      <c r="F94" s="100"/>
      <c r="G94" s="100"/>
      <c r="I94" s="112">
        <f>IF(H94&gt;0,H94*(1+Main!$C$81)+Main!$C$78+Main!$C$79+Main!$C$80,0)</f>
        <v>0</v>
      </c>
    </row>
    <row r="95" spans="1:9" ht="12.75" customHeight="1" x14ac:dyDescent="0.15">
      <c r="A95" s="106"/>
      <c r="B95" s="108"/>
      <c r="F95" s="100"/>
      <c r="G95" s="100"/>
      <c r="I95" s="112">
        <f>IF(H95&gt;0,H95*(1+Main!$C$81)+Main!$C$78+Main!$C$79+Main!$C$80,0)</f>
        <v>0</v>
      </c>
    </row>
    <row r="96" spans="1:9" ht="12.75" customHeight="1" x14ac:dyDescent="0.15">
      <c r="A96" s="106"/>
      <c r="B96" s="108"/>
      <c r="F96" s="100"/>
      <c r="G96" s="100"/>
      <c r="I96" s="112">
        <f>IF(H96&gt;0,H96*(1+Main!$C$81)+Main!$C$78+Main!$C$79+Main!$C$80,0)</f>
        <v>0</v>
      </c>
    </row>
    <row r="97" spans="1:9" ht="12.75" customHeight="1" x14ac:dyDescent="0.15">
      <c r="A97" s="106"/>
      <c r="B97" s="108"/>
      <c r="F97" s="100"/>
      <c r="G97" s="100"/>
      <c r="I97" s="112">
        <f>IF(H97&gt;0,H97*(1+Main!$C$81)+Main!$C$78+Main!$C$79+Main!$C$80,0)</f>
        <v>0</v>
      </c>
    </row>
    <row r="98" spans="1:9" ht="12.75" customHeight="1" x14ac:dyDescent="0.15">
      <c r="A98" s="106"/>
      <c r="B98" s="108"/>
      <c r="F98" s="100"/>
      <c r="G98" s="100"/>
      <c r="I98" s="112">
        <f>IF(H98&gt;0,H98*(1+Main!$C$81)+Main!$C$78+Main!$C$79+Main!$C$80,0)</f>
        <v>0</v>
      </c>
    </row>
    <row r="99" spans="1:9" ht="12.75" customHeight="1" x14ac:dyDescent="0.15">
      <c r="A99" s="106"/>
      <c r="B99" s="108"/>
      <c r="F99" s="100"/>
      <c r="G99" s="100"/>
      <c r="I99" s="112">
        <f>IF(H99&gt;0,H99*(1+Main!$C$81)+Main!$C$78+Main!$C$79+Main!$C$80,0)</f>
        <v>0</v>
      </c>
    </row>
    <row r="100" spans="1:9" ht="12.75" customHeight="1" x14ac:dyDescent="0.15">
      <c r="A100" s="106"/>
      <c r="B100" s="108"/>
      <c r="F100" s="100"/>
      <c r="G100" s="100"/>
      <c r="I100" s="112">
        <f>IF(H100&gt;0,H100*(1+Main!$C$81)+Main!$C$78+Main!$C$79+Main!$C$80,0)</f>
        <v>0</v>
      </c>
    </row>
    <row r="101" spans="1:9" ht="12.75" customHeight="1" x14ac:dyDescent="0.15">
      <c r="A101" s="106"/>
      <c r="B101" s="108"/>
      <c r="F101" s="100"/>
      <c r="G101" s="100"/>
      <c r="I101" s="112">
        <f>IF(H101&gt;0,H101*(1+Main!$C$81)+Main!$C$78+Main!$C$79+Main!$C$80,0)</f>
        <v>0</v>
      </c>
    </row>
    <row r="102" spans="1:9" ht="12.75" customHeight="1" x14ac:dyDescent="0.15">
      <c r="A102" s="106"/>
      <c r="B102" s="108"/>
      <c r="F102" s="100"/>
      <c r="G102" s="100"/>
      <c r="I102" s="112">
        <f>IF(H102&gt;0,H102*(1+Main!$C$81)+Main!$C$78+Main!$C$79+Main!$C$80,0)</f>
        <v>0</v>
      </c>
    </row>
    <row r="103" spans="1:9" ht="12.75" customHeight="1" x14ac:dyDescent="0.15">
      <c r="A103" s="106"/>
      <c r="B103" s="108"/>
      <c r="F103" s="100"/>
      <c r="G103" s="100"/>
      <c r="I103" s="112">
        <f>IF(H103&gt;0,H103*(1+Main!$C$81)+Main!$C$78+Main!$C$79+Main!$C$80,0)</f>
        <v>0</v>
      </c>
    </row>
    <row r="104" spans="1:9" ht="12.75" customHeight="1" x14ac:dyDescent="0.15">
      <c r="A104" s="106"/>
      <c r="B104" s="108"/>
      <c r="F104" s="100"/>
      <c r="G104" s="100"/>
      <c r="I104" s="112">
        <f>IF(H104&gt;0,H104*(1+Main!$C$81)+Main!$C$78+Main!$C$79+Main!$C$80,0)</f>
        <v>0</v>
      </c>
    </row>
    <row r="105" spans="1:9" ht="12.75" customHeight="1" x14ac:dyDescent="0.15">
      <c r="A105" s="106"/>
      <c r="B105" s="108"/>
      <c r="F105" s="100"/>
      <c r="G105" s="100"/>
      <c r="I105" s="112">
        <f>IF(H105&gt;0,H105*(1+Main!$C$81)+Main!$C$78+Main!$C$79+Main!$C$80,0)</f>
        <v>0</v>
      </c>
    </row>
    <row r="106" spans="1:9" ht="12.75" customHeight="1" x14ac:dyDescent="0.15">
      <c r="A106" s="106"/>
      <c r="B106" s="108"/>
      <c r="F106" s="100"/>
      <c r="G106" s="100"/>
      <c r="I106" s="112">
        <f>IF(H106&gt;0,H106*(1+Main!$C$81)+Main!$C$78+Main!$C$79+Main!$C$80,0)</f>
        <v>0</v>
      </c>
    </row>
    <row r="107" spans="1:9" ht="12.75" customHeight="1" x14ac:dyDescent="0.15">
      <c r="A107" s="106"/>
      <c r="B107" s="108"/>
      <c r="F107" s="100"/>
      <c r="G107" s="100"/>
      <c r="I107" s="112">
        <f>IF(H107&gt;0,H107*(1+Main!$C$81)+Main!$C$78+Main!$C$79+Main!$C$80,0)</f>
        <v>0</v>
      </c>
    </row>
    <row r="108" spans="1:9" ht="12.75" customHeight="1" x14ac:dyDescent="0.15">
      <c r="A108" s="106"/>
      <c r="B108" s="108"/>
      <c r="F108" s="100"/>
      <c r="G108" s="100"/>
      <c r="I108" s="112">
        <f>IF(H108&gt;0,H108*(1+Main!$C$81)+Main!$C$78+Main!$C$79+Main!$C$80,0)</f>
        <v>0</v>
      </c>
    </row>
    <row r="109" spans="1:9" ht="12.75" customHeight="1" x14ac:dyDescent="0.15">
      <c r="A109" s="106"/>
      <c r="B109" s="108"/>
      <c r="F109" s="100"/>
      <c r="G109" s="100"/>
      <c r="I109" s="112">
        <f>IF(H109&gt;0,H109*(1+Main!$C$81)+Main!$C$78+Main!$C$79+Main!$C$80,0)</f>
        <v>0</v>
      </c>
    </row>
    <row r="110" spans="1:9" ht="12.75" customHeight="1" x14ac:dyDescent="0.15">
      <c r="A110" s="106"/>
      <c r="B110" s="108"/>
      <c r="F110" s="100"/>
      <c r="G110" s="100"/>
      <c r="I110" s="112">
        <f>IF(H110&gt;0,H110*(1+Main!$C$81)+Main!$C$78+Main!$C$79+Main!$C$80,0)</f>
        <v>0</v>
      </c>
    </row>
    <row r="111" spans="1:9" ht="12.75" customHeight="1" x14ac:dyDescent="0.15">
      <c r="A111" s="106"/>
      <c r="B111" s="108"/>
      <c r="F111" s="100"/>
      <c r="G111" s="100"/>
      <c r="I111" s="112">
        <f>IF(H111&gt;0,H111*(1+Main!$C$81)+Main!$C$78+Main!$C$79+Main!$C$80,0)</f>
        <v>0</v>
      </c>
    </row>
    <row r="112" spans="1:9" ht="12.75" customHeight="1" x14ac:dyDescent="0.15">
      <c r="A112" s="106"/>
      <c r="B112" s="108"/>
      <c r="F112" s="100"/>
      <c r="G112" s="100"/>
      <c r="I112" s="112">
        <f>IF(H112&gt;0,H112*(1+Main!$C$81)+Main!$C$78+Main!$C$79+Main!$C$80,0)</f>
        <v>0</v>
      </c>
    </row>
    <row r="113" spans="1:9" ht="12.75" customHeight="1" x14ac:dyDescent="0.15">
      <c r="A113" s="106"/>
      <c r="B113" s="108"/>
      <c r="F113" s="100"/>
      <c r="G113" s="100"/>
      <c r="I113" s="112">
        <f>IF(H113&gt;0,H113*(1+Main!$C$81)+Main!$C$78+Main!$C$79+Main!$C$80,0)</f>
        <v>0</v>
      </c>
    </row>
    <row r="114" spans="1:9" ht="12.75" customHeight="1" x14ac:dyDescent="0.15">
      <c r="A114" s="106"/>
      <c r="B114" s="108"/>
      <c r="F114" s="100"/>
      <c r="G114" s="100"/>
      <c r="I114" s="112">
        <f>IF(H114&gt;0,H114*(1+Main!$C$81)+Main!$C$78+Main!$C$79+Main!$C$80,0)</f>
        <v>0</v>
      </c>
    </row>
    <row r="115" spans="1:9" ht="12.75" customHeight="1" x14ac:dyDescent="0.15">
      <c r="A115" s="106"/>
      <c r="B115" s="108"/>
      <c r="F115" s="100"/>
      <c r="G115" s="100"/>
      <c r="I115" s="112">
        <f>IF(H115&gt;0,H115*(1+Main!$C$81)+Main!$C$78+Main!$C$79+Main!$C$80,0)</f>
        <v>0</v>
      </c>
    </row>
    <row r="116" spans="1:9" ht="12.75" customHeight="1" x14ac:dyDescent="0.15">
      <c r="A116" s="106"/>
      <c r="B116" s="108"/>
      <c r="F116" s="100"/>
      <c r="G116" s="100"/>
      <c r="I116" s="112">
        <f>IF(H116&gt;0,H116*(1+Main!$C$81)+Main!$C$78+Main!$C$79+Main!$C$80,0)</f>
        <v>0</v>
      </c>
    </row>
    <row r="117" spans="1:9" ht="12.75" customHeight="1" x14ac:dyDescent="0.15">
      <c r="A117" s="106"/>
      <c r="B117" s="108"/>
      <c r="F117" s="100"/>
      <c r="G117" s="100"/>
      <c r="I117" s="112">
        <f>IF(H117&gt;0,H117*(1+Main!$C$81)+Main!$C$78+Main!$C$79+Main!$C$80,0)</f>
        <v>0</v>
      </c>
    </row>
    <row r="118" spans="1:9" ht="12.75" customHeight="1" x14ac:dyDescent="0.15">
      <c r="A118" s="106"/>
      <c r="B118" s="108"/>
      <c r="F118" s="100"/>
      <c r="G118" s="100"/>
      <c r="I118" s="112">
        <f>IF(H118&gt;0,H118*(1+Main!$C$81)+Main!$C$78+Main!$C$79+Main!$C$80,0)</f>
        <v>0</v>
      </c>
    </row>
    <row r="119" spans="1:9" ht="12.75" customHeight="1" x14ac:dyDescent="0.15">
      <c r="A119" s="106"/>
      <c r="B119" s="108"/>
      <c r="F119" s="100"/>
      <c r="G119" s="100"/>
      <c r="I119" s="112">
        <f>IF(H119&gt;0,H119*(1+Main!$C$81)+Main!$C$78+Main!$C$79+Main!$C$80,0)</f>
        <v>0</v>
      </c>
    </row>
    <row r="120" spans="1:9" ht="12.75" customHeight="1" x14ac:dyDescent="0.15">
      <c r="A120" s="106"/>
      <c r="B120" s="108"/>
      <c r="F120" s="100"/>
      <c r="G120" s="100"/>
      <c r="I120" s="112">
        <f>IF(H120&gt;0,H120*(1+Main!$C$81)+Main!$C$78+Main!$C$79+Main!$C$80,0)</f>
        <v>0</v>
      </c>
    </row>
    <row r="121" spans="1:9" ht="12.75" customHeight="1" x14ac:dyDescent="0.15">
      <c r="A121" s="106"/>
      <c r="B121" s="108"/>
      <c r="F121" s="100"/>
      <c r="G121" s="100"/>
      <c r="I121" s="112">
        <f>IF(H121&gt;0,H121*(1+Main!$C$81)+Main!$C$78+Main!$C$79+Main!$C$80,0)</f>
        <v>0</v>
      </c>
    </row>
    <row r="122" spans="1:9" ht="12.75" customHeight="1" x14ac:dyDescent="0.15">
      <c r="A122" s="106"/>
      <c r="B122" s="108"/>
      <c r="F122" s="100"/>
      <c r="G122" s="100"/>
      <c r="I122" s="112">
        <f>IF(H122&gt;0,H122*(1+Main!$C$81)+Main!$C$78+Main!$C$79+Main!$C$80,0)</f>
        <v>0</v>
      </c>
    </row>
    <row r="123" spans="1:9" ht="12.75" customHeight="1" x14ac:dyDescent="0.15">
      <c r="A123" s="106"/>
      <c r="B123" s="108"/>
      <c r="F123" s="100"/>
      <c r="G123" s="100"/>
      <c r="I123" s="112">
        <f>IF(H123&gt;0,H123*(1+Main!$C$81)+Main!$C$78+Main!$C$79+Main!$C$80,0)</f>
        <v>0</v>
      </c>
    </row>
    <row r="124" spans="1:9" ht="12.75" customHeight="1" x14ac:dyDescent="0.15">
      <c r="A124" s="106"/>
      <c r="B124" s="108"/>
      <c r="F124" s="100"/>
      <c r="G124" s="100"/>
      <c r="I124" s="112">
        <f>IF(H124&gt;0,H124*(1+Main!$C$81)+Main!$C$78+Main!$C$79+Main!$C$80,0)</f>
        <v>0</v>
      </c>
    </row>
    <row r="125" spans="1:9" ht="12.75" customHeight="1" x14ac:dyDescent="0.15">
      <c r="A125" s="106"/>
      <c r="B125" s="108"/>
      <c r="F125" s="100"/>
      <c r="G125" s="100"/>
      <c r="I125" s="112">
        <f>IF(H125&gt;0,H125*(1+Main!$C$81)+Main!$C$78+Main!$C$79+Main!$C$80,0)</f>
        <v>0</v>
      </c>
    </row>
    <row r="126" spans="1:9" ht="12.75" customHeight="1" x14ac:dyDescent="0.15">
      <c r="A126" s="106"/>
      <c r="B126" s="108"/>
      <c r="F126" s="100"/>
      <c r="G126" s="100"/>
      <c r="I126" s="112">
        <f>IF(H126&gt;0,H126*(1+Main!$C$81)+Main!$C$78+Main!$C$79+Main!$C$80,0)</f>
        <v>0</v>
      </c>
    </row>
    <row r="127" spans="1:9" ht="12.75" customHeight="1" x14ac:dyDescent="0.15">
      <c r="A127" s="106"/>
      <c r="B127" s="108"/>
      <c r="F127" s="100"/>
      <c r="G127" s="100"/>
      <c r="I127" s="112">
        <f>IF(H127&gt;0,H127*(1+Main!$C$81)+Main!$C$78+Main!$C$79+Main!$C$80,0)</f>
        <v>0</v>
      </c>
    </row>
    <row r="128" spans="1:9" ht="12.75" customHeight="1" x14ac:dyDescent="0.15">
      <c r="A128" s="106"/>
      <c r="B128" s="108"/>
      <c r="F128" s="100"/>
      <c r="G128" s="100"/>
      <c r="I128" s="112">
        <f>IF(H128&gt;0,H128*(1+Main!$C$81)+Main!$C$78+Main!$C$79+Main!$C$80,0)</f>
        <v>0</v>
      </c>
    </row>
    <row r="129" spans="1:9" ht="12.75" customHeight="1" x14ac:dyDescent="0.15">
      <c r="A129" s="106"/>
      <c r="B129" s="108"/>
      <c r="F129" s="100"/>
      <c r="G129" s="100"/>
      <c r="I129" s="112">
        <f>IF(H129&gt;0,H129*(1+Main!$C$81)+Main!$C$78+Main!$C$79+Main!$C$80,0)</f>
        <v>0</v>
      </c>
    </row>
    <row r="130" spans="1:9" ht="12.75" customHeight="1" x14ac:dyDescent="0.15">
      <c r="A130" s="106"/>
      <c r="B130" s="108"/>
      <c r="F130" s="100"/>
      <c r="G130" s="100"/>
      <c r="I130" s="112">
        <f>IF(H130&gt;0,H130*(1+Main!$C$81)+Main!$C$78+Main!$C$79+Main!$C$80,0)</f>
        <v>0</v>
      </c>
    </row>
    <row r="131" spans="1:9" ht="12.75" customHeight="1" x14ac:dyDescent="0.15">
      <c r="A131" s="106"/>
      <c r="B131" s="108"/>
      <c r="F131" s="100"/>
      <c r="G131" s="100"/>
      <c r="I131" s="112">
        <f>IF(H131&gt;0,H131*(1+Main!$C$81)+Main!$C$78+Main!$C$79+Main!$C$80,0)</f>
        <v>0</v>
      </c>
    </row>
    <row r="132" spans="1:9" ht="12.75" customHeight="1" x14ac:dyDescent="0.15">
      <c r="A132" s="106"/>
      <c r="B132" s="108"/>
      <c r="F132" s="100"/>
      <c r="G132" s="100"/>
      <c r="I132" s="112">
        <f>IF(H132&gt;0,H132*(1+Main!$C$81)+Main!$C$78+Main!$C$79+Main!$C$80,0)</f>
        <v>0</v>
      </c>
    </row>
    <row r="133" spans="1:9" ht="12.75" customHeight="1" x14ac:dyDescent="0.15">
      <c r="A133" s="106"/>
      <c r="B133" s="108"/>
      <c r="F133" s="100"/>
      <c r="G133" s="100"/>
      <c r="I133" s="112">
        <f>IF(H133&gt;0,H133*(1+Main!$C$81)+Main!$C$78+Main!$C$79+Main!$C$80,0)</f>
        <v>0</v>
      </c>
    </row>
    <row r="134" spans="1:9" ht="12.75" customHeight="1" x14ac:dyDescent="0.15">
      <c r="A134" s="106"/>
      <c r="B134" s="108"/>
      <c r="F134" s="100"/>
      <c r="G134" s="100"/>
      <c r="I134" s="112">
        <f>IF(H134&gt;0,H134*(1+Main!$C$81)+Main!$C$78+Main!$C$79+Main!$C$80,0)</f>
        <v>0</v>
      </c>
    </row>
    <row r="135" spans="1:9" ht="12.75" customHeight="1" x14ac:dyDescent="0.15">
      <c r="A135" s="106"/>
      <c r="B135" s="108"/>
      <c r="F135" s="100"/>
      <c r="G135" s="100"/>
      <c r="I135" s="112">
        <f>IF(H135&gt;0,H135*(1+Main!$C$81)+Main!$C$78+Main!$C$79+Main!$C$80,0)</f>
        <v>0</v>
      </c>
    </row>
    <row r="136" spans="1:9" ht="12.75" customHeight="1" x14ac:dyDescent="0.15">
      <c r="A136" s="106"/>
      <c r="B136" s="108"/>
      <c r="F136" s="100"/>
      <c r="G136" s="100"/>
      <c r="I136" s="112">
        <f>IF(H136&gt;0,H136*(1+Main!$C$81)+Main!$C$78+Main!$C$79+Main!$C$80,0)</f>
        <v>0</v>
      </c>
    </row>
    <row r="137" spans="1:9" ht="12.75" customHeight="1" x14ac:dyDescent="0.15">
      <c r="A137" s="106"/>
      <c r="B137" s="108"/>
      <c r="F137" s="100"/>
      <c r="G137" s="100"/>
      <c r="I137" s="112">
        <f>IF(H137&gt;0,H137*(1+Main!$C$81)+Main!$C$78+Main!$C$79+Main!$C$80,0)</f>
        <v>0</v>
      </c>
    </row>
    <row r="138" spans="1:9" ht="12.75" customHeight="1" x14ac:dyDescent="0.15">
      <c r="A138" s="106"/>
      <c r="B138" s="108"/>
      <c r="F138" s="100"/>
      <c r="G138" s="100"/>
      <c r="I138" s="112">
        <f>IF(H138&gt;0,H138*(1+Main!$C$81)+Main!$C$78+Main!$C$79+Main!$C$80,0)</f>
        <v>0</v>
      </c>
    </row>
    <row r="139" spans="1:9" ht="12.75" customHeight="1" x14ac:dyDescent="0.15">
      <c r="A139" s="106"/>
      <c r="B139" s="108"/>
      <c r="F139" s="100"/>
      <c r="G139" s="100"/>
      <c r="I139" s="112">
        <f>IF(H139&gt;0,H139*(1+Main!$C$81)+Main!$C$78+Main!$C$79+Main!$C$80,0)</f>
        <v>0</v>
      </c>
    </row>
    <row r="140" spans="1:9" ht="12.75" customHeight="1" x14ac:dyDescent="0.15">
      <c r="A140" s="106"/>
      <c r="B140" s="108"/>
      <c r="F140" s="100"/>
      <c r="G140" s="100"/>
      <c r="I140" s="112">
        <f>IF(H140&gt;0,H140*(1+Main!$C$81)+Main!$C$78+Main!$C$79+Main!$C$80,0)</f>
        <v>0</v>
      </c>
    </row>
    <row r="141" spans="1:9" ht="12.75" customHeight="1" x14ac:dyDescent="0.15">
      <c r="A141" s="106"/>
      <c r="B141" s="108"/>
      <c r="F141" s="100"/>
      <c r="G141" s="100"/>
      <c r="I141" s="112">
        <f>IF(H141&gt;0,H141*(1+Main!$C$81)+Main!$C$78+Main!$C$79+Main!$C$80,0)</f>
        <v>0</v>
      </c>
    </row>
    <row r="142" spans="1:9" ht="12.75" customHeight="1" x14ac:dyDescent="0.15">
      <c r="A142" s="106"/>
      <c r="B142" s="108"/>
      <c r="F142" s="100"/>
      <c r="G142" s="100"/>
      <c r="I142" s="112">
        <f>IF(H142&gt;0,H142*(1+Main!$C$81)+Main!$C$78+Main!$C$79+Main!$C$80,0)</f>
        <v>0</v>
      </c>
    </row>
    <row r="143" spans="1:9" ht="12.75" customHeight="1" x14ac:dyDescent="0.15">
      <c r="A143" s="106"/>
      <c r="B143" s="108"/>
      <c r="F143" s="100"/>
      <c r="G143" s="100"/>
      <c r="I143" s="112">
        <f>IF(H143&gt;0,H143*(1+Main!$C$81)+Main!$C$78+Main!$C$79+Main!$C$80,0)</f>
        <v>0</v>
      </c>
    </row>
    <row r="144" spans="1:9" ht="12.75" customHeight="1" x14ac:dyDescent="0.15">
      <c r="A144" s="106"/>
      <c r="B144" s="108"/>
      <c r="F144" s="100"/>
      <c r="G144" s="100"/>
      <c r="I144" s="112">
        <f>IF(H144&gt;0,H144*(1+Main!$C$81)+Main!$C$78+Main!$C$79+Main!$C$80,0)</f>
        <v>0</v>
      </c>
    </row>
    <row r="145" spans="1:9" ht="12.75" customHeight="1" x14ac:dyDescent="0.15">
      <c r="A145" s="106"/>
      <c r="B145" s="108"/>
      <c r="F145" s="100"/>
      <c r="G145" s="100"/>
      <c r="I145" s="112">
        <f>IF(H145&gt;0,H145*(1+Main!$C$81)+Main!$C$78+Main!$C$79+Main!$C$80,0)</f>
        <v>0</v>
      </c>
    </row>
    <row r="146" spans="1:9" ht="12.75" customHeight="1" x14ac:dyDescent="0.15">
      <c r="A146" s="97"/>
      <c r="F146" s="100"/>
      <c r="G146" s="100"/>
      <c r="I146" s="112">
        <f>IF(H146&gt;0,H146*(1+Main!$C$81)+Main!$C$78+Main!$C$79+Main!$C$80,0)</f>
        <v>0</v>
      </c>
    </row>
    <row r="147" spans="1:9" ht="12.75" customHeight="1" x14ac:dyDescent="0.15">
      <c r="A147" s="97"/>
      <c r="F147" s="100"/>
      <c r="G147" s="100"/>
      <c r="I147" s="112">
        <f>IF(H147&gt;0,H147*(1+Main!$C$81)+Main!$C$78+Main!$C$79+Main!$C$80,0)</f>
        <v>0</v>
      </c>
    </row>
    <row r="148" spans="1:9" ht="12.75" customHeight="1" x14ac:dyDescent="0.15">
      <c r="A148" s="97"/>
      <c r="F148" s="100"/>
      <c r="G148" s="100"/>
      <c r="I148" s="112">
        <f>IF(H148&gt;0,H148*(1+Main!$C$81)+Main!$C$78+Main!$C$79+Main!$C$80,0)</f>
        <v>0</v>
      </c>
    </row>
    <row r="149" spans="1:9" ht="12.75" customHeight="1" x14ac:dyDescent="0.15">
      <c r="A149" s="97"/>
      <c r="F149" s="100"/>
      <c r="G149" s="100"/>
      <c r="I149" s="112">
        <f>IF(H149&gt;0,H149*(1+Main!$C$81)+Main!$C$78+Main!$C$79+Main!$C$80,0)</f>
        <v>0</v>
      </c>
    </row>
    <row r="150" spans="1:9" ht="12.75" customHeight="1" x14ac:dyDescent="0.15">
      <c r="A150" s="97"/>
      <c r="F150" s="100"/>
      <c r="G150" s="100"/>
      <c r="I150" s="112">
        <f>IF(H150&gt;0,H150*(1+Main!$C$81)+Main!$C$78+Main!$C$79+Main!$C$80,0)</f>
        <v>0</v>
      </c>
    </row>
    <row r="151" spans="1:9" ht="12.75" customHeight="1" x14ac:dyDescent="0.15">
      <c r="A151" s="97"/>
      <c r="F151" s="100"/>
      <c r="G151" s="100"/>
      <c r="I151" s="112">
        <f>IF(H151&gt;0,H151*(1+Main!$C$81)+Main!$C$78+Main!$C$79+Main!$C$80,0)</f>
        <v>0</v>
      </c>
    </row>
    <row r="152" spans="1:9" ht="12.75" customHeight="1" x14ac:dyDescent="0.15">
      <c r="A152" s="97"/>
      <c r="F152" s="100"/>
      <c r="G152" s="100"/>
      <c r="I152" s="112">
        <f>IF(H152&gt;0,H152*(1+Main!$C$81)+Main!$C$78+Main!$C$79+Main!$C$80,0)</f>
        <v>0</v>
      </c>
    </row>
    <row r="153" spans="1:9" ht="12.75" customHeight="1" x14ac:dyDescent="0.15">
      <c r="A153" s="97"/>
      <c r="F153" s="100"/>
      <c r="G153" s="100"/>
      <c r="I153" s="112">
        <f>IF(H153&gt;0,H153*(1+Main!$C$81)+Main!$C$78+Main!$C$79+Main!$C$80,0)</f>
        <v>0</v>
      </c>
    </row>
    <row r="154" spans="1:9" ht="12.75" customHeight="1" x14ac:dyDescent="0.15">
      <c r="A154" s="97"/>
      <c r="F154" s="100"/>
      <c r="G154" s="100"/>
      <c r="I154" s="112">
        <f>IF(H154&gt;0,H154*(1+Main!$C$81)+Main!$C$78+Main!$C$79+Main!$C$80,0)</f>
        <v>0</v>
      </c>
    </row>
    <row r="155" spans="1:9" ht="12.75" customHeight="1" x14ac:dyDescent="0.15">
      <c r="A155" s="97"/>
      <c r="F155" s="100"/>
      <c r="G155" s="100"/>
      <c r="I155" s="112">
        <f>IF(H155&gt;0,H155*(1+Main!$C$81)+Main!$C$78+Main!$C$79+Main!$C$80,0)</f>
        <v>0</v>
      </c>
    </row>
    <row r="156" spans="1:9" ht="12.75" customHeight="1" x14ac:dyDescent="0.15">
      <c r="A156" s="97"/>
      <c r="F156" s="100"/>
      <c r="G156" s="100"/>
      <c r="I156" s="112">
        <f>IF(H156&gt;0,H156*(1+Main!$C$81)+Main!$C$78+Main!$C$79+Main!$C$80,0)</f>
        <v>0</v>
      </c>
    </row>
    <row r="157" spans="1:9" ht="12.75" customHeight="1" x14ac:dyDescent="0.15">
      <c r="A157" s="97"/>
      <c r="F157" s="100"/>
      <c r="G157" s="100"/>
      <c r="I157" s="112">
        <f>IF(H157&gt;0,H157*(1+Main!$C$81)+Main!$C$78+Main!$C$79+Main!$C$80,0)</f>
        <v>0</v>
      </c>
    </row>
    <row r="158" spans="1:9" ht="12.75" customHeight="1" x14ac:dyDescent="0.15">
      <c r="A158" s="97"/>
      <c r="F158" s="100"/>
      <c r="G158" s="100"/>
      <c r="I158" s="112">
        <f>IF(H158&gt;0,H158*(1+Main!$C$81)+Main!$C$78+Main!$C$79+Main!$C$80,0)</f>
        <v>0</v>
      </c>
    </row>
    <row r="159" spans="1:9" ht="12.75" customHeight="1" x14ac:dyDescent="0.15">
      <c r="A159" s="97"/>
      <c r="F159" s="100"/>
      <c r="G159" s="100"/>
      <c r="I159" s="112">
        <f>IF(H159&gt;0,H159*(1+Main!$C$81)+Main!$C$78+Main!$C$79+Main!$C$80,0)</f>
        <v>0</v>
      </c>
    </row>
    <row r="160" spans="1:9" ht="12.75" customHeight="1" x14ac:dyDescent="0.15">
      <c r="A160" s="97"/>
      <c r="F160" s="100"/>
      <c r="G160" s="100"/>
      <c r="I160" s="112">
        <f>IF(H160&gt;0,H160*(1+Main!$C$81)+Main!$C$78+Main!$C$79+Main!$C$80,0)</f>
        <v>0</v>
      </c>
    </row>
    <row r="161" spans="1:9" ht="12.75" customHeight="1" x14ac:dyDescent="0.15">
      <c r="A161" s="97"/>
      <c r="F161" s="100"/>
      <c r="G161" s="100"/>
      <c r="I161" s="112">
        <f>IF(H161&gt;0,H161*(1+Main!$C$81)+Main!$C$78+Main!$C$79+Main!$C$80,0)</f>
        <v>0</v>
      </c>
    </row>
    <row r="162" spans="1:9" ht="12.75" customHeight="1" x14ac:dyDescent="0.15">
      <c r="A162" s="97"/>
      <c r="F162" s="100"/>
      <c r="G162" s="100"/>
      <c r="I162" s="112">
        <f>IF(H162&gt;0,H162*(1+Main!$C$81)+Main!$C$78+Main!$C$79+Main!$C$80,0)</f>
        <v>0</v>
      </c>
    </row>
    <row r="163" spans="1:9" ht="12.75" customHeight="1" x14ac:dyDescent="0.15">
      <c r="A163" s="97"/>
      <c r="F163" s="100"/>
      <c r="G163" s="100"/>
      <c r="I163" s="112">
        <f>IF(H163&gt;0,H163*(1+Main!$C$81)+Main!$C$78+Main!$C$79+Main!$C$80,0)</f>
        <v>0</v>
      </c>
    </row>
    <row r="164" spans="1:9" ht="12.75" customHeight="1" x14ac:dyDescent="0.15">
      <c r="A164" s="97"/>
      <c r="F164" s="100"/>
      <c r="G164" s="100"/>
      <c r="I164" s="112">
        <f>IF(H164&gt;0,H164*(1+Main!$C$81)+Main!$C$78+Main!$C$79+Main!$C$80,0)</f>
        <v>0</v>
      </c>
    </row>
    <row r="165" spans="1:9" ht="12.75" customHeight="1" x14ac:dyDescent="0.15">
      <c r="A165" s="97"/>
      <c r="F165" s="100"/>
      <c r="G165" s="100"/>
      <c r="I165" s="112">
        <f>IF(H165&gt;0,H165*(1+Main!$C$81)+Main!$C$78+Main!$C$79+Main!$C$80,0)</f>
        <v>0</v>
      </c>
    </row>
    <row r="166" spans="1:9" ht="12.75" customHeight="1" x14ac:dyDescent="0.15">
      <c r="A166" s="97"/>
      <c r="F166" s="100"/>
      <c r="G166" s="100"/>
      <c r="I166" s="112">
        <f>IF(H166&gt;0,H166*(1+Main!$C$81)+Main!$C$78+Main!$C$79+Main!$C$80,0)</f>
        <v>0</v>
      </c>
    </row>
    <row r="167" spans="1:9" ht="12.75" customHeight="1" x14ac:dyDescent="0.15">
      <c r="A167" s="97"/>
      <c r="F167" s="100"/>
      <c r="G167" s="100"/>
      <c r="I167" s="112">
        <f>IF(H167&gt;0,H167*(1+Main!$C$81)+Main!$C$78+Main!$C$79+Main!$C$80,0)</f>
        <v>0</v>
      </c>
    </row>
    <row r="168" spans="1:9" ht="12.75" customHeight="1" x14ac:dyDescent="0.15">
      <c r="A168" s="97"/>
      <c r="F168" s="100"/>
      <c r="G168" s="100"/>
      <c r="I168" s="112">
        <f>IF(H168&gt;0,H168*(1+Main!$C$81)+Main!$C$78+Main!$C$79+Main!$C$80,0)</f>
        <v>0</v>
      </c>
    </row>
    <row r="169" spans="1:9" ht="12.75" customHeight="1" x14ac:dyDescent="0.15">
      <c r="A169" s="97"/>
      <c r="F169" s="100"/>
      <c r="G169" s="100"/>
      <c r="I169" s="112">
        <f>IF(H169&gt;0,H169*(1+Main!$C$81)+Main!$C$78+Main!$C$79+Main!$C$80,0)</f>
        <v>0</v>
      </c>
    </row>
    <row r="170" spans="1:9" ht="12.75" customHeight="1" x14ac:dyDescent="0.15">
      <c r="A170" s="97"/>
      <c r="F170" s="100"/>
      <c r="G170" s="100"/>
      <c r="I170" s="112">
        <f>IF(H170&gt;0,H170*(1+Main!$C$81)+Main!$C$78+Main!$C$79+Main!$C$80,0)</f>
        <v>0</v>
      </c>
    </row>
    <row r="171" spans="1:9" ht="12.75" customHeight="1" x14ac:dyDescent="0.15">
      <c r="A171" s="97"/>
      <c r="F171" s="100"/>
      <c r="G171" s="100"/>
      <c r="I171" s="112">
        <f>IF(H171&gt;0,H171*(1+Main!$C$81)+Main!$C$78+Main!$C$79+Main!$C$80,0)</f>
        <v>0</v>
      </c>
    </row>
    <row r="172" spans="1:9" ht="12.75" customHeight="1" x14ac:dyDescent="0.15">
      <c r="A172" s="97"/>
      <c r="F172" s="100"/>
      <c r="G172" s="100"/>
      <c r="I172" s="112">
        <f>IF(H172&gt;0,H172*(1+Main!$C$81)+Main!$C$78+Main!$C$79+Main!$C$80,0)</f>
        <v>0</v>
      </c>
    </row>
    <row r="173" spans="1:9" ht="12.75" customHeight="1" x14ac:dyDescent="0.15">
      <c r="A173" s="97"/>
      <c r="F173" s="100"/>
      <c r="G173" s="100"/>
      <c r="I173" s="112">
        <f>IF(H173&gt;0,H173*(1+Main!$C$81)+Main!$C$78+Main!$C$79+Main!$C$80,0)</f>
        <v>0</v>
      </c>
    </row>
    <row r="174" spans="1:9" ht="12.75" customHeight="1" x14ac:dyDescent="0.15">
      <c r="A174" s="97"/>
      <c r="F174" s="100"/>
      <c r="G174" s="100"/>
      <c r="I174" s="112">
        <f>IF(H174&gt;0,H174*(1+Main!$C$81)+Main!$C$78+Main!$C$79+Main!$C$80,0)</f>
        <v>0</v>
      </c>
    </row>
    <row r="175" spans="1:9" ht="12.75" customHeight="1" x14ac:dyDescent="0.15">
      <c r="A175" s="97"/>
      <c r="F175" s="100"/>
      <c r="G175" s="100"/>
      <c r="I175" s="112">
        <f>IF(H175&gt;0,H175*(1+Main!$C$81)+Main!$C$78+Main!$C$79+Main!$C$80,0)</f>
        <v>0</v>
      </c>
    </row>
    <row r="176" spans="1:9" ht="12.75" customHeight="1" x14ac:dyDescent="0.15">
      <c r="A176" s="97"/>
      <c r="F176" s="100"/>
      <c r="G176" s="100"/>
      <c r="I176" s="112">
        <f>IF(H176&gt;0,H176*(1+Main!$C$81)+Main!$C$78+Main!$C$79+Main!$C$80,0)</f>
        <v>0</v>
      </c>
    </row>
    <row r="177" spans="1:9" ht="12.75" customHeight="1" x14ac:dyDescent="0.15">
      <c r="A177" s="97"/>
      <c r="F177" s="100"/>
      <c r="G177" s="100"/>
      <c r="I177" s="112">
        <f>IF(H177&gt;0,H177*(1+Main!$C$81)+Main!$C$78+Main!$C$79+Main!$C$80,0)</f>
        <v>0</v>
      </c>
    </row>
    <row r="178" spans="1:9" ht="12.75" customHeight="1" x14ac:dyDescent="0.15">
      <c r="A178" s="97"/>
      <c r="F178" s="100"/>
      <c r="G178" s="100"/>
      <c r="I178" s="112">
        <f>IF(H178&gt;0,H178*(1+Main!$C$81)+Main!$C$78+Main!$C$79+Main!$C$80,0)</f>
        <v>0</v>
      </c>
    </row>
    <row r="179" spans="1:9" ht="12.75" customHeight="1" x14ac:dyDescent="0.15">
      <c r="A179" s="97"/>
      <c r="F179" s="100"/>
      <c r="G179" s="100"/>
      <c r="I179" s="112">
        <f>IF(H179&gt;0,H179*(1+Main!$C$81)+Main!$C$78+Main!$C$79+Main!$C$80,0)</f>
        <v>0</v>
      </c>
    </row>
    <row r="180" spans="1:9" ht="12.75" customHeight="1" x14ac:dyDescent="0.15">
      <c r="A180" s="97"/>
      <c r="F180" s="100"/>
      <c r="G180" s="100"/>
      <c r="I180" s="112">
        <f>IF(H180&gt;0,H180*(1+Main!$C$81)+Main!$C$78+Main!$C$79+Main!$C$80,0)</f>
        <v>0</v>
      </c>
    </row>
    <row r="181" spans="1:9" ht="12.75" customHeight="1" x14ac:dyDescent="0.15">
      <c r="A181" s="97"/>
      <c r="F181" s="100"/>
      <c r="G181" s="100"/>
      <c r="I181" s="112">
        <f>IF(H181&gt;0,H181*(1+Main!$C$81)+Main!$C$78+Main!$C$79+Main!$C$80,0)</f>
        <v>0</v>
      </c>
    </row>
    <row r="182" spans="1:9" ht="12.75" customHeight="1" x14ac:dyDescent="0.15">
      <c r="A182" s="97"/>
      <c r="F182" s="100"/>
      <c r="G182" s="100"/>
      <c r="I182" s="112">
        <f>IF(H182&gt;0,H182*(1+Main!$C$81)+Main!$C$78+Main!$C$79+Main!$C$80,0)</f>
        <v>0</v>
      </c>
    </row>
    <row r="183" spans="1:9" ht="12.75" customHeight="1" x14ac:dyDescent="0.15">
      <c r="I183" s="112">
        <f>IF(H183&gt;0,H183*(1+Main!$C$81)+Main!$C$78+Main!$C$79+Main!$C$80,0)</f>
        <v>0</v>
      </c>
    </row>
    <row r="184" spans="1:9" ht="12.75" customHeight="1" x14ac:dyDescent="0.15">
      <c r="I184" s="112">
        <f>IF(H184&gt;0,H184*(1+Main!$C$81)+Main!$C$78+Main!$C$79+Main!$C$80,0)</f>
        <v>0</v>
      </c>
    </row>
    <row r="185" spans="1:9" ht="12.75" customHeight="1" x14ac:dyDescent="0.15">
      <c r="I185" s="112">
        <f>IF(H185&gt;0,H185*(1+Main!$C$81)+Main!$C$78+Main!$C$79+Main!$C$80,0)</f>
        <v>0</v>
      </c>
    </row>
    <row r="186" spans="1:9" ht="12.75" customHeight="1" x14ac:dyDescent="0.15">
      <c r="I186" s="112">
        <f>IF(H186&gt;0,H186*(1+Main!$C$81)+Main!$C$78+Main!$C$79+Main!$C$80,0)</f>
        <v>0</v>
      </c>
    </row>
    <row r="187" spans="1:9" ht="12.75" customHeight="1" x14ac:dyDescent="0.15">
      <c r="I187" s="112">
        <f>IF(H187&gt;0,H187*(1+Main!$C$81)+Main!$C$78+Main!$C$79+Main!$C$80,0)</f>
        <v>0</v>
      </c>
    </row>
    <row r="188" spans="1:9" ht="12.75" customHeight="1" x14ac:dyDescent="0.15">
      <c r="I188" s="112">
        <f>IF(H188&gt;0,H188*(1+Main!$C$81)+Main!$C$78+Main!$C$79+Main!$C$80,0)</f>
        <v>0</v>
      </c>
    </row>
    <row r="189" spans="1:9" ht="12.75" customHeight="1" x14ac:dyDescent="0.15">
      <c r="I189" s="112">
        <f>IF(H189&gt;0,H189*(1+Main!$C$81)+Main!$C$78+Main!$C$79+Main!$C$80,0)</f>
        <v>0</v>
      </c>
    </row>
    <row r="190" spans="1:9" ht="12.75" customHeight="1" x14ac:dyDescent="0.15">
      <c r="I190" s="112">
        <f>IF(H190&gt;0,H190*(1+Main!$C$81)+Main!$C$78+Main!$C$79+Main!$C$80,0)</f>
        <v>0</v>
      </c>
    </row>
    <row r="191" spans="1:9" ht="12.75" customHeight="1" x14ac:dyDescent="0.15">
      <c r="I191" s="112">
        <f>IF(H191&gt;0,H191*(1+Main!$C$81)+Main!$C$78+Main!$C$79+Main!$C$80,0)</f>
        <v>0</v>
      </c>
    </row>
    <row r="192" spans="1:9" ht="12.75" customHeight="1" x14ac:dyDescent="0.15">
      <c r="I192" s="112">
        <f>IF(H192&gt;0,H192*(1+Main!$C$81)+Main!$C$78+Main!$C$79+Main!$C$80,0)</f>
        <v>0</v>
      </c>
    </row>
    <row r="193" spans="9:9" ht="12.75" customHeight="1" x14ac:dyDescent="0.15">
      <c r="I193" s="112">
        <f>IF(H193&gt;0,H193*(1+Main!$C$81)+Main!$C$78+Main!$C$79+Main!$C$80,0)</f>
        <v>0</v>
      </c>
    </row>
    <row r="194" spans="9:9" ht="12.75" customHeight="1" x14ac:dyDescent="0.15">
      <c r="I194" s="112">
        <f>IF(H194&gt;0,H194*(1+Main!$C$81)+Main!$C$78+Main!$C$79+Main!$C$80,0)</f>
        <v>0</v>
      </c>
    </row>
    <row r="195" spans="9:9" ht="12.75" customHeight="1" x14ac:dyDescent="0.15">
      <c r="I195" s="112">
        <f>IF(H195&gt;0,H195*(1+Main!$C$81)+Main!$C$78+Main!$C$79+Main!$C$80,0)</f>
        <v>0</v>
      </c>
    </row>
    <row r="196" spans="9:9" ht="12.75" customHeight="1" x14ac:dyDescent="0.15">
      <c r="I196" s="112">
        <f>IF(H196&gt;0,H196*(1+Main!$C$81)+Main!$C$78+Main!$C$79+Main!$C$80,0)</f>
        <v>0</v>
      </c>
    </row>
    <row r="197" spans="9:9" ht="12.75" customHeight="1" x14ac:dyDescent="0.15">
      <c r="I197" s="112">
        <f>IF(H197&gt;0,H197*(1+Main!$C$81)+Main!$C$78+Main!$C$79+Main!$C$80,0)</f>
        <v>0</v>
      </c>
    </row>
    <row r="198" spans="9:9" ht="12.75" customHeight="1" x14ac:dyDescent="0.15">
      <c r="I198" s="112">
        <f>IF(H198&gt;0,H198*(1+Main!$C$81)+Main!$C$78+Main!$C$79+Main!$C$80,0)</f>
        <v>0</v>
      </c>
    </row>
    <row r="199" spans="9:9" ht="12.75" customHeight="1" x14ac:dyDescent="0.15">
      <c r="I199" s="112">
        <f>IF(H199&gt;0,H199*(1+Main!$C$81)+Main!$C$78+Main!$C$79+Main!$C$80,0)</f>
        <v>0</v>
      </c>
    </row>
    <row r="200" spans="9:9" ht="12.75" customHeight="1" x14ac:dyDescent="0.15">
      <c r="I200" s="112">
        <f>IF(H200&gt;0,H200*(1+Main!$C$81)+Main!$C$78+Main!$C$79+Main!$C$80,0)</f>
        <v>0</v>
      </c>
    </row>
    <row r="201" spans="9:9" ht="12.75" customHeight="1" x14ac:dyDescent="0.15">
      <c r="I201" s="112">
        <f>IF(H201&gt;0,H201*(1+Main!$C$81)+Main!$C$78+Main!$C$79+Main!$C$80,0)</f>
        <v>0</v>
      </c>
    </row>
    <row r="202" spans="9:9" ht="12.75" customHeight="1" x14ac:dyDescent="0.15">
      <c r="I202" s="112">
        <f>IF(H202&gt;0,H202*(1+Main!$C$81)+Main!$C$78+Main!$C$79+Main!$C$80,0)</f>
        <v>0</v>
      </c>
    </row>
    <row r="203" spans="9:9" ht="12.75" customHeight="1" x14ac:dyDescent="0.15">
      <c r="I203" s="112">
        <f>IF(H203&gt;0,H203*(1+Main!$C$81)+Main!$C$78+Main!$C$79+Main!$C$80,0)</f>
        <v>0</v>
      </c>
    </row>
    <row r="204" spans="9:9" ht="12.75" customHeight="1" x14ac:dyDescent="0.15">
      <c r="I204" s="112">
        <f>IF(H204&gt;0,H204*(1+Main!$C$81)+Main!$C$78+Main!$C$79+Main!$C$80,0)</f>
        <v>0</v>
      </c>
    </row>
    <row r="205" spans="9:9" ht="12.75" customHeight="1" x14ac:dyDescent="0.15">
      <c r="I205" s="112">
        <f>IF(H205&gt;0,H205*(1+Main!$C$81)+Main!$C$78+Main!$C$79+Main!$C$80,0)</f>
        <v>0</v>
      </c>
    </row>
    <row r="206" spans="9:9" ht="12.75" customHeight="1" x14ac:dyDescent="0.15">
      <c r="I206" s="112">
        <f>IF(H206&gt;0,H206*(1+Main!$C$81)+Main!$C$78+Main!$C$79+Main!$C$80,0)</f>
        <v>0</v>
      </c>
    </row>
    <row r="207" spans="9:9" ht="12.75" customHeight="1" x14ac:dyDescent="0.15">
      <c r="I207" s="112">
        <f>IF(H207&gt;0,H207*(1+Main!$C$81)+Main!$C$78+Main!$C$79+Main!$C$80,0)</f>
        <v>0</v>
      </c>
    </row>
    <row r="208" spans="9:9" ht="12.75" customHeight="1" x14ac:dyDescent="0.15">
      <c r="I208" s="112">
        <f>IF(H208&gt;0,H208*(1+Main!$C$81)+Main!$C$78+Main!$C$79+Main!$C$80,0)</f>
        <v>0</v>
      </c>
    </row>
    <row r="209" spans="9:9" ht="12.75" customHeight="1" x14ac:dyDescent="0.15">
      <c r="I209" s="112">
        <f>IF(H209&gt;0,H209*(1+Main!$C$81)+Main!$C$78+Main!$C$79+Main!$C$80,0)</f>
        <v>0</v>
      </c>
    </row>
    <row r="210" spans="9:9" ht="12.75" customHeight="1" x14ac:dyDescent="0.15">
      <c r="I210" s="112">
        <f>IF(H210&gt;0,H210*(1+Main!$C$81)+Main!$C$78+Main!$C$79+Main!$C$80,0)</f>
        <v>0</v>
      </c>
    </row>
    <row r="211" spans="9:9" ht="12.75" customHeight="1" x14ac:dyDescent="0.15">
      <c r="I211" s="112">
        <f>IF(H211&gt;0,H211*(1+Main!$C$81)+Main!$C$78+Main!$C$79+Main!$C$80,0)</f>
        <v>0</v>
      </c>
    </row>
    <row r="212" spans="9:9" ht="12.75" customHeight="1" x14ac:dyDescent="0.15">
      <c r="I212" s="112">
        <f>IF(H212&gt;0,H212*(1+Main!$C$81)+Main!$C$78+Main!$C$79+Main!$C$80,0)</f>
        <v>0</v>
      </c>
    </row>
    <row r="213" spans="9:9" ht="12.75" customHeight="1" x14ac:dyDescent="0.15">
      <c r="I213" s="112">
        <f>IF(H213&gt;0,H213*(1+Main!$C$81)+Main!$C$78+Main!$C$79+Main!$C$80,0)</f>
        <v>0</v>
      </c>
    </row>
    <row r="214" spans="9:9" ht="12.75" customHeight="1" x14ac:dyDescent="0.15">
      <c r="I214" s="112">
        <f>IF(H214&gt;0,H214*(1+Main!$C$81)+Main!$C$78+Main!$C$79+Main!$C$80,0)</f>
        <v>0</v>
      </c>
    </row>
    <row r="215" spans="9:9" ht="12.75" customHeight="1" x14ac:dyDescent="0.15">
      <c r="I215" s="112">
        <f>IF(H215&gt;0,H215*(1+Main!$C$81)+Main!$C$78+Main!$C$79+Main!$C$80,0)</f>
        <v>0</v>
      </c>
    </row>
    <row r="216" spans="9:9" ht="12.75" customHeight="1" x14ac:dyDescent="0.15">
      <c r="I216" s="112">
        <f>IF(H216&gt;0,H216*(1+Main!$C$81)+Main!$C$78+Main!$C$79+Main!$C$80,0)</f>
        <v>0</v>
      </c>
    </row>
    <row r="217" spans="9:9" ht="12.75" customHeight="1" x14ac:dyDescent="0.15">
      <c r="I217" s="112">
        <f>IF(H217&gt;0,H217*(1+Main!$C$81)+Main!$C$78+Main!$C$79+Main!$C$80,0)</f>
        <v>0</v>
      </c>
    </row>
    <row r="218" spans="9:9" ht="12.75" customHeight="1" x14ac:dyDescent="0.15">
      <c r="I218" s="112">
        <f>IF(H218&gt;0,H218*(1+Main!$C$81)+Main!$C$78+Main!$C$79+Main!$C$80,0)</f>
        <v>0</v>
      </c>
    </row>
    <row r="219" spans="9:9" ht="12.75" customHeight="1" x14ac:dyDescent="0.15">
      <c r="I219" s="112">
        <f>IF(H219&gt;0,H219*(1+Main!$C$81)+Main!$C$78+Main!$C$79+Main!$C$80,0)</f>
        <v>0</v>
      </c>
    </row>
    <row r="220" spans="9:9" ht="12.75" customHeight="1" x14ac:dyDescent="0.15">
      <c r="I220" s="112">
        <f>IF(H220&gt;0,H220*(1+Main!$C$81)+Main!$C$78+Main!$C$79+Main!$C$80,0)</f>
        <v>0</v>
      </c>
    </row>
    <row r="221" spans="9:9" ht="12.75" customHeight="1" x14ac:dyDescent="0.15">
      <c r="I221" s="112">
        <f>IF(H221&gt;0,H221*(1+Main!$C$81)+Main!$C$78+Main!$C$79+Main!$C$80,0)</f>
        <v>0</v>
      </c>
    </row>
    <row r="222" spans="9:9" ht="12.75" customHeight="1" x14ac:dyDescent="0.15">
      <c r="I222" s="112">
        <f>IF(H222&gt;0,H222*(1+Main!$C$81)+Main!$C$78+Main!$C$79+Main!$C$80,0)</f>
        <v>0</v>
      </c>
    </row>
    <row r="223" spans="9:9" ht="12.75" customHeight="1" x14ac:dyDescent="0.15">
      <c r="I223" s="112">
        <f>IF(H223&gt;0,H223*(1+Main!$C$81)+Main!$C$78+Main!$C$79+Main!$C$80,0)</f>
        <v>0</v>
      </c>
    </row>
    <row r="224" spans="9:9" ht="12.75" customHeight="1" x14ac:dyDescent="0.15">
      <c r="I224" s="112">
        <f>IF(H224&gt;0,H224*(1+Main!$C$81)+Main!$C$78+Main!$C$79+Main!$C$80,0)</f>
        <v>0</v>
      </c>
    </row>
    <row r="225" spans="9:9" ht="12.75" customHeight="1" x14ac:dyDescent="0.15">
      <c r="I225" s="112">
        <f>IF(H225&gt;0,H225*(1+Main!$C$81)+Main!$C$78+Main!$C$79+Main!$C$80,0)</f>
        <v>0</v>
      </c>
    </row>
    <row r="226" spans="9:9" ht="12.75" customHeight="1" x14ac:dyDescent="0.15">
      <c r="I226" s="112">
        <f>IF(H226&gt;0,H226*(1+Main!$C$81)+Main!$C$78+Main!$C$79+Main!$C$80,0)</f>
        <v>0</v>
      </c>
    </row>
    <row r="227" spans="9:9" ht="12.75" customHeight="1" x14ac:dyDescent="0.15">
      <c r="I227" s="112">
        <f>IF(H227&gt;0,H227*(1+Main!$C$81)+Main!$C$78+Main!$C$79+Main!$C$80,0)</f>
        <v>0</v>
      </c>
    </row>
    <row r="228" spans="9:9" ht="12.75" customHeight="1" x14ac:dyDescent="0.15">
      <c r="I228" s="112">
        <f>IF(H228&gt;0,H228*(1+Main!$C$81)+Main!$C$78+Main!$C$79+Main!$C$80,0)</f>
        <v>0</v>
      </c>
    </row>
    <row r="229" spans="9:9" ht="12.75" customHeight="1" x14ac:dyDescent="0.15">
      <c r="I229" s="112">
        <f>IF(H229&gt;0,H229*(1+Main!$C$81)+Main!$C$78+Main!$C$79+Main!$C$80,0)</f>
        <v>0</v>
      </c>
    </row>
    <row r="230" spans="9:9" ht="12.75" customHeight="1" x14ac:dyDescent="0.15">
      <c r="I230" s="112">
        <f>IF(H230&gt;0,H230*(1+Main!$C$81)+Main!$C$78+Main!$C$79+Main!$C$80,0)</f>
        <v>0</v>
      </c>
    </row>
    <row r="231" spans="9:9" ht="12.75" customHeight="1" x14ac:dyDescent="0.15">
      <c r="I231" s="112">
        <f>IF(H231&gt;0,H231*(1+Main!$C$81)+Main!$C$78+Main!$C$79+Main!$C$80,0)</f>
        <v>0</v>
      </c>
    </row>
    <row r="232" spans="9:9" ht="12.75" customHeight="1" x14ac:dyDescent="0.15">
      <c r="I232" s="112">
        <f>IF(H232&gt;0,H232*(1+Main!$C$81)+Main!$C$78+Main!$C$79+Main!$C$80,0)</f>
        <v>0</v>
      </c>
    </row>
    <row r="233" spans="9:9" ht="12.75" customHeight="1" x14ac:dyDescent="0.15">
      <c r="I233" s="112">
        <f>IF(H233&gt;0,H233*(1+Main!$C$81)+Main!$C$78+Main!$C$79+Main!$C$80,0)</f>
        <v>0</v>
      </c>
    </row>
    <row r="234" spans="9:9" ht="12.75" customHeight="1" x14ac:dyDescent="0.15">
      <c r="I234" s="112">
        <f>IF(H234&gt;0,H234*(1+Main!$C$81)+Main!$C$78+Main!$C$79+Main!$C$80,0)</f>
        <v>0</v>
      </c>
    </row>
    <row r="235" spans="9:9" ht="12.75" customHeight="1" x14ac:dyDescent="0.15">
      <c r="I235" s="112">
        <f>IF(H235&gt;0,H235*(1+Main!$C$81)+Main!$C$78+Main!$C$79+Main!$C$80,0)</f>
        <v>0</v>
      </c>
    </row>
    <row r="236" spans="9:9" ht="12.75" customHeight="1" x14ac:dyDescent="0.15">
      <c r="I236" s="112">
        <f>IF(H236&gt;0,H236*(1+Main!$C$81)+Main!$C$78+Main!$C$79+Main!$C$80,0)</f>
        <v>0</v>
      </c>
    </row>
    <row r="237" spans="9:9" ht="12.75" customHeight="1" x14ac:dyDescent="0.15">
      <c r="I237" s="112">
        <f>IF(H237&gt;0,H237*(1+Main!$C$81)+Main!$C$78+Main!$C$79+Main!$C$80,0)</f>
        <v>0</v>
      </c>
    </row>
    <row r="238" spans="9:9" ht="12.75" customHeight="1" x14ac:dyDescent="0.15">
      <c r="I238" s="112">
        <f>IF(H238&gt;0,H238*(1+Main!$C$81)+Main!$C$78+Main!$C$79+Main!$C$80,0)</f>
        <v>0</v>
      </c>
    </row>
    <row r="239" spans="9:9" ht="12.75" customHeight="1" x14ac:dyDescent="0.15">
      <c r="I239" s="112">
        <f>IF(H239&gt;0,H239*(1+Main!$C$81)+Main!$C$78+Main!$C$79+Main!$C$80,0)</f>
        <v>0</v>
      </c>
    </row>
    <row r="240" spans="9:9" ht="12.75" customHeight="1" x14ac:dyDescent="0.15">
      <c r="I240" s="112">
        <f>IF(H240&gt;0,H240*(1+Main!$C$81)+Main!$C$78+Main!$C$79+Main!$C$80,0)</f>
        <v>0</v>
      </c>
    </row>
    <row r="241" spans="9:9" ht="12.75" customHeight="1" x14ac:dyDescent="0.15">
      <c r="I241" s="112">
        <f>IF(H241&gt;0,H241*(1+Main!$C$81)+Main!$C$78+Main!$C$79+Main!$C$80,0)</f>
        <v>0</v>
      </c>
    </row>
    <row r="242" spans="9:9" ht="12.75" customHeight="1" x14ac:dyDescent="0.15">
      <c r="I242" s="112">
        <f>IF(H242&gt;0,H242*(1+Main!$C$81)+Main!$C$78+Main!$C$79+Main!$C$80,0)</f>
        <v>0</v>
      </c>
    </row>
    <row r="243" spans="9:9" ht="12.75" customHeight="1" x14ac:dyDescent="0.15">
      <c r="I243" s="112">
        <f>IF(H243&gt;0,H243*(1+Main!$C$81)+Main!$C$78+Main!$C$79+Main!$C$80,0)</f>
        <v>0</v>
      </c>
    </row>
    <row r="244" spans="9:9" ht="12.75" customHeight="1" x14ac:dyDescent="0.15">
      <c r="I244" s="112">
        <f>IF(H244&gt;0,H244*(1+Main!$C$81)+Main!$C$78+Main!$C$79+Main!$C$80,0)</f>
        <v>0</v>
      </c>
    </row>
    <row r="245" spans="9:9" ht="12.75" customHeight="1" x14ac:dyDescent="0.15">
      <c r="I245" s="112">
        <f>IF(H245&gt;0,H245*(1+Main!$C$81)+Main!$C$78+Main!$C$79+Main!$C$80,0)</f>
        <v>0</v>
      </c>
    </row>
    <row r="246" spans="9:9" ht="12.75" customHeight="1" x14ac:dyDescent="0.15">
      <c r="I246" s="112">
        <f>IF(H246&gt;0,H246*(1+Main!$C$81)+Main!$C$78+Main!$C$79+Main!$C$80,0)</f>
        <v>0</v>
      </c>
    </row>
    <row r="247" spans="9:9" ht="12.75" customHeight="1" x14ac:dyDescent="0.15">
      <c r="I247" s="112">
        <f>IF(H247&gt;0,H247*(1+Main!$C$81)+Main!$C$78+Main!$C$79+Main!$C$80,0)</f>
        <v>0</v>
      </c>
    </row>
    <row r="248" spans="9:9" ht="12.75" customHeight="1" x14ac:dyDescent="0.15">
      <c r="I248" s="112">
        <f>IF(H248&gt;0,H248*(1+Main!$C$81)+Main!$C$78+Main!$C$79+Main!$C$80,0)</f>
        <v>0</v>
      </c>
    </row>
    <row r="249" spans="9:9" ht="12.75" customHeight="1" x14ac:dyDescent="0.15">
      <c r="I249" s="112">
        <f>IF(H249&gt;0,H249*(1+Main!$C$81)+Main!$C$78+Main!$C$79+Main!$C$80,0)</f>
        <v>0</v>
      </c>
    </row>
    <row r="250" spans="9:9" ht="12.75" customHeight="1" x14ac:dyDescent="0.15">
      <c r="I250" s="112">
        <f>IF(H250&gt;0,H250*(1+Main!$C$81)+Main!$C$78+Main!$C$79+Main!$C$80,0)</f>
        <v>0</v>
      </c>
    </row>
    <row r="251" spans="9:9" ht="12.75" customHeight="1" x14ac:dyDescent="0.15">
      <c r="I251" s="112">
        <f>IF(H251&gt;0,H251*(1+Main!$C$81)+Main!$C$78+Main!$C$79+Main!$C$80,0)</f>
        <v>0</v>
      </c>
    </row>
    <row r="252" spans="9:9" ht="12.75" customHeight="1" x14ac:dyDescent="0.15">
      <c r="I252" s="112">
        <f>IF(H252&gt;0,H252*(1+Main!$C$81)+Main!$C$78+Main!$C$79+Main!$C$80,0)</f>
        <v>0</v>
      </c>
    </row>
    <row r="253" spans="9:9" ht="12.75" customHeight="1" x14ac:dyDescent="0.15">
      <c r="I253" s="112">
        <f>IF(H253&gt;0,H253*(1+Main!$C$81)+Main!$C$78+Main!$C$79+Main!$C$80,0)</f>
        <v>0</v>
      </c>
    </row>
    <row r="254" spans="9:9" ht="12.75" customHeight="1" x14ac:dyDescent="0.15">
      <c r="I254" s="112">
        <f>IF(H254&gt;0,H254*(1+Main!$C$81)+Main!$C$78+Main!$C$79+Main!$C$80,0)</f>
        <v>0</v>
      </c>
    </row>
    <row r="255" spans="9:9" ht="12.75" customHeight="1" x14ac:dyDescent="0.15">
      <c r="I255" s="112">
        <f>IF(H255&gt;0,H255*(1+Main!$C$81)+Main!$C$78+Main!$C$79+Main!$C$80,0)</f>
        <v>0</v>
      </c>
    </row>
    <row r="256" spans="9:9" ht="12.75" customHeight="1" x14ac:dyDescent="0.15">
      <c r="I256" s="112">
        <f>IF(H256&gt;0,H256*(1+Main!$C$81)+Main!$C$78+Main!$C$79+Main!$C$80,0)</f>
        <v>0</v>
      </c>
    </row>
    <row r="257" spans="9:9" ht="12.75" customHeight="1" x14ac:dyDescent="0.15">
      <c r="I257" s="112">
        <f>IF(H257&gt;0,H257*(1+Main!$C$81)+Main!$C$78+Main!$C$79+Main!$C$80,0)</f>
        <v>0</v>
      </c>
    </row>
    <row r="258" spans="9:9" ht="12.75" customHeight="1" x14ac:dyDescent="0.15">
      <c r="I258" s="112">
        <f>IF(H258&gt;0,H258*(1+Main!$C$81)+Main!$C$78+Main!$C$79+Main!$C$80,0)</f>
        <v>0</v>
      </c>
    </row>
    <row r="259" spans="9:9" ht="12.75" customHeight="1" x14ac:dyDescent="0.15">
      <c r="I259" s="112">
        <f>IF(H259&gt;0,H259*(1+Main!$C$81)+Main!$C$78+Main!$C$79+Main!$C$80,0)</f>
        <v>0</v>
      </c>
    </row>
    <row r="260" spans="9:9" ht="12.75" customHeight="1" x14ac:dyDescent="0.15">
      <c r="I260" s="112">
        <f>IF(H260&gt;0,H260*(1+Main!$C$81)+Main!$C$78+Main!$C$79+Main!$C$80,0)</f>
        <v>0</v>
      </c>
    </row>
    <row r="261" spans="9:9" ht="12.75" customHeight="1" x14ac:dyDescent="0.15">
      <c r="I261" s="112">
        <f>IF(H261&gt;0,H261*(1+Main!$C$81)+Main!$C$78+Main!$C$79+Main!$C$80,0)</f>
        <v>0</v>
      </c>
    </row>
    <row r="262" spans="9:9" ht="12.75" customHeight="1" x14ac:dyDescent="0.15">
      <c r="I262" s="112">
        <f>IF(H262&gt;0,H262*(1+Main!$C$81)+Main!$C$78+Main!$C$79+Main!$C$80,0)</f>
        <v>0</v>
      </c>
    </row>
    <row r="263" spans="9:9" ht="12.75" customHeight="1" x14ac:dyDescent="0.15">
      <c r="I263" s="112">
        <f>IF(H263&gt;0,H263*(1+Main!$C$81)+Main!$C$78+Main!$C$79+Main!$C$80,0)</f>
        <v>0</v>
      </c>
    </row>
    <row r="264" spans="9:9" ht="12.75" customHeight="1" x14ac:dyDescent="0.15">
      <c r="I264" s="112">
        <f>IF(H264&gt;0,H264*(1+Main!$C$81)+Main!$C$78+Main!$C$79+Main!$C$80,0)</f>
        <v>0</v>
      </c>
    </row>
    <row r="265" spans="9:9" ht="12.75" customHeight="1" x14ac:dyDescent="0.15">
      <c r="I265" s="112">
        <f>IF(H265&gt;0,H265*(1+Main!$C$81)+Main!$C$78+Main!$C$79+Main!$C$80,0)</f>
        <v>0</v>
      </c>
    </row>
    <row r="266" spans="9:9" ht="12.75" customHeight="1" x14ac:dyDescent="0.15">
      <c r="I266" s="112">
        <f>IF(H266&gt;0,H266*(1+Main!$C$81)+Main!$C$78+Main!$C$79+Main!$C$80,0)</f>
        <v>0</v>
      </c>
    </row>
    <row r="267" spans="9:9" ht="12.75" customHeight="1" x14ac:dyDescent="0.15">
      <c r="I267" s="112">
        <f>IF(H267&gt;0,H267*(1+Main!$C$81)+Main!$C$78+Main!$C$79+Main!$C$80,0)</f>
        <v>0</v>
      </c>
    </row>
    <row r="268" spans="9:9" ht="12.75" customHeight="1" x14ac:dyDescent="0.15">
      <c r="I268" s="112">
        <f>IF(H268&gt;0,H268*(1+Main!$C$81)+Main!$C$78+Main!$C$79+Main!$C$80,0)</f>
        <v>0</v>
      </c>
    </row>
    <row r="269" spans="9:9" ht="12.75" customHeight="1" x14ac:dyDescent="0.15">
      <c r="I269" s="112">
        <f>IF(H269&gt;0,H269*(1+Main!$C$81)+Main!$C$78+Main!$C$79+Main!$C$80,0)</f>
        <v>0</v>
      </c>
    </row>
    <row r="270" spans="9:9" ht="12.75" customHeight="1" x14ac:dyDescent="0.15">
      <c r="I270" s="112">
        <f>IF(H270&gt;0,H270*(1+Main!$C$81)+Main!$C$78+Main!$C$79+Main!$C$80,0)</f>
        <v>0</v>
      </c>
    </row>
    <row r="271" spans="9:9" ht="12.75" customHeight="1" x14ac:dyDescent="0.15">
      <c r="I271" s="112">
        <f>IF(H271&gt;0,H271*(1+Main!$C$81)+Main!$C$78+Main!$C$79+Main!$C$80,0)</f>
        <v>0</v>
      </c>
    </row>
    <row r="272" spans="9:9" ht="12.75" customHeight="1" x14ac:dyDescent="0.15">
      <c r="I272" s="112">
        <f>IF(H272&gt;0,H272*(1+Main!$C$81)+Main!$C$78+Main!$C$79+Main!$C$80,0)</f>
        <v>0</v>
      </c>
    </row>
    <row r="273" spans="9:9" ht="12.75" customHeight="1" x14ac:dyDescent="0.15">
      <c r="I273" s="112">
        <f>IF(H273&gt;0,H273*(1+Main!$C$81)+Main!$C$78+Main!$C$79+Main!$C$80,0)</f>
        <v>0</v>
      </c>
    </row>
    <row r="274" spans="9:9" ht="12.75" customHeight="1" x14ac:dyDescent="0.15">
      <c r="I274" s="112">
        <f>IF(H274&gt;0,H274*(1+Main!$C$81)+Main!$C$78+Main!$C$79+Main!$C$80,0)</f>
        <v>0</v>
      </c>
    </row>
    <row r="275" spans="9:9" ht="12.75" customHeight="1" x14ac:dyDescent="0.15">
      <c r="I275" s="112">
        <f>IF(H275&gt;0,H275*(1+Main!$C$81)+Main!$C$78+Main!$C$79+Main!$C$80,0)</f>
        <v>0</v>
      </c>
    </row>
    <row r="276" spans="9:9" ht="12.75" customHeight="1" x14ac:dyDescent="0.15">
      <c r="I276" s="112">
        <f>IF(H276&gt;0,H276*(1+Main!$C$81)+Main!$C$78+Main!$C$79+Main!$C$80,0)</f>
        <v>0</v>
      </c>
    </row>
    <row r="277" spans="9:9" ht="12.75" customHeight="1" x14ac:dyDescent="0.15">
      <c r="I277" s="112">
        <f>IF(H277&gt;0,H277*(1+Main!$C$81)+Main!$C$78+Main!$C$79+Main!$C$80,0)</f>
        <v>0</v>
      </c>
    </row>
    <row r="278" spans="9:9" ht="12.75" customHeight="1" x14ac:dyDescent="0.15">
      <c r="I278" s="112">
        <f>IF(H278&gt;0,H278*(1+Main!$C$81)+Main!$C$78+Main!$C$79+Main!$C$80,0)</f>
        <v>0</v>
      </c>
    </row>
    <row r="279" spans="9:9" ht="12.75" customHeight="1" x14ac:dyDescent="0.15">
      <c r="I279" s="112">
        <f>IF(H279&gt;0,H279*(1+Main!$C$81)+Main!$C$78+Main!$C$79+Main!$C$80,0)</f>
        <v>0</v>
      </c>
    </row>
    <row r="280" spans="9:9" ht="12.75" customHeight="1" x14ac:dyDescent="0.15">
      <c r="I280" s="112">
        <f>IF(H280&gt;0,H280*(1+Main!$C$81)+Main!$C$78+Main!$C$79+Main!$C$80,0)</f>
        <v>0</v>
      </c>
    </row>
    <row r="281" spans="9:9" ht="12.75" customHeight="1" x14ac:dyDescent="0.15">
      <c r="I281" s="112">
        <f>IF(H281&gt;0,H281*(1+Main!$C$81)+Main!$C$78+Main!$C$79+Main!$C$80,0)</f>
        <v>0</v>
      </c>
    </row>
    <row r="282" spans="9:9" ht="12.75" customHeight="1" x14ac:dyDescent="0.15">
      <c r="I282" s="112">
        <f>IF(H282&gt;0,H282*(1+Main!$C$81)+Main!$C$78+Main!$C$79+Main!$C$80,0)</f>
        <v>0</v>
      </c>
    </row>
    <row r="283" spans="9:9" ht="12.75" customHeight="1" x14ac:dyDescent="0.15">
      <c r="I283" s="112">
        <f>IF(H283&gt;0,H283*(1+Main!$C$81)+Main!$C$78+Main!$C$79+Main!$C$80,0)</f>
        <v>0</v>
      </c>
    </row>
    <row r="284" spans="9:9" ht="12.75" customHeight="1" x14ac:dyDescent="0.15">
      <c r="I284" s="112">
        <f>IF(H284&gt;0,H284*(1+Main!$C$81)+Main!$C$78+Main!$C$79+Main!$C$80,0)</f>
        <v>0</v>
      </c>
    </row>
    <row r="285" spans="9:9" ht="12.75" customHeight="1" x14ac:dyDescent="0.15">
      <c r="I285" s="112">
        <f>IF(H285&gt;0,H285*(1+Main!$C$81)+Main!$C$78+Main!$C$79+Main!$C$80,0)</f>
        <v>0</v>
      </c>
    </row>
    <row r="286" spans="9:9" ht="12.75" customHeight="1" x14ac:dyDescent="0.15">
      <c r="I286" s="112">
        <f>IF(H286&gt;0,H286*(1+Main!$C$81)+Main!$C$78+Main!$C$79+Main!$C$80,0)</f>
        <v>0</v>
      </c>
    </row>
    <row r="287" spans="9:9" ht="12.75" customHeight="1" x14ac:dyDescent="0.15">
      <c r="I287" s="112">
        <f>IF(H287&gt;0,H287*(1+Main!$C$81)+Main!$C$78+Main!$C$79+Main!$C$80,0)</f>
        <v>0</v>
      </c>
    </row>
    <row r="288" spans="9:9" ht="12.75" customHeight="1" x14ac:dyDescent="0.15">
      <c r="I288" s="112">
        <f>IF(H288&gt;0,H288*(1+Main!$C$81)+Main!$C$78+Main!$C$79+Main!$C$80,0)</f>
        <v>0</v>
      </c>
    </row>
    <row r="289" spans="9:9" ht="12.75" customHeight="1" x14ac:dyDescent="0.15">
      <c r="I289" s="112">
        <f>IF(H289&gt;0,H289*(1+Main!$C$81)+Main!$C$78+Main!$C$79+Main!$C$80,0)</f>
        <v>0</v>
      </c>
    </row>
    <row r="290" spans="9:9" ht="12.75" customHeight="1" x14ac:dyDescent="0.15">
      <c r="I290" s="112">
        <f>IF(H290&gt;0,H290*(1+Main!$C$81)+Main!$C$78+Main!$C$79+Main!$C$80,0)</f>
        <v>0</v>
      </c>
    </row>
    <row r="291" spans="9:9" ht="12.75" customHeight="1" x14ac:dyDescent="0.15">
      <c r="I291" s="112">
        <f>IF(H291&gt;0,H291*(1+Main!$C$81)+Main!$C$78+Main!$C$79+Main!$C$80,0)</f>
        <v>0</v>
      </c>
    </row>
    <row r="292" spans="9:9" ht="12.75" customHeight="1" x14ac:dyDescent="0.15">
      <c r="I292" s="112">
        <f>IF(H292&gt;0,H292*(1+Main!$C$81)+Main!$C$78+Main!$C$79+Main!$C$80,0)</f>
        <v>0</v>
      </c>
    </row>
    <row r="293" spans="9:9" ht="12.75" customHeight="1" x14ac:dyDescent="0.15">
      <c r="I293" s="112">
        <f>IF(H293&gt;0,H293*(1+Main!$C$81)+Main!$C$78+Main!$C$79+Main!$C$80,0)</f>
        <v>0</v>
      </c>
    </row>
    <row r="294" spans="9:9" ht="12.75" customHeight="1" x14ac:dyDescent="0.15">
      <c r="I294" s="112">
        <f>IF(H294&gt;0,H294*(1+Main!$C$81)+Main!$C$78+Main!$C$79+Main!$C$80,0)</f>
        <v>0</v>
      </c>
    </row>
    <row r="295" spans="9:9" ht="12.75" customHeight="1" x14ac:dyDescent="0.15">
      <c r="I295" s="112">
        <f>IF(H295&gt;0,H295*(1+Main!$C$81)+Main!$C$78+Main!$C$79+Main!$C$80,0)</f>
        <v>0</v>
      </c>
    </row>
    <row r="296" spans="9:9" ht="12.75" customHeight="1" x14ac:dyDescent="0.15">
      <c r="I296" s="112">
        <f>IF(H296&gt;0,H296*(1+Main!$C$81)+Main!$C$78+Main!$C$79+Main!$C$80,0)</f>
        <v>0</v>
      </c>
    </row>
    <row r="297" spans="9:9" ht="12.75" customHeight="1" x14ac:dyDescent="0.15">
      <c r="I297" s="112">
        <f>IF(H297&gt;0,H297*(1+Main!$C$81)+Main!$C$78+Main!$C$79+Main!$C$80,0)</f>
        <v>0</v>
      </c>
    </row>
    <row r="298" spans="9:9" ht="12.75" customHeight="1" x14ac:dyDescent="0.15">
      <c r="I298" s="112">
        <f>IF(H298&gt;0,H298*(1+Main!$C$81)+Main!$C$78+Main!$C$79+Main!$C$80,0)</f>
        <v>0</v>
      </c>
    </row>
    <row r="299" spans="9:9" ht="12.75" customHeight="1" x14ac:dyDescent="0.15">
      <c r="I299" s="112">
        <f>IF(H299&gt;0,H299*(1+Main!$C$81)+Main!$C$78+Main!$C$79+Main!$C$80,0)</f>
        <v>0</v>
      </c>
    </row>
    <row r="300" spans="9:9" ht="12.75" customHeight="1" x14ac:dyDescent="0.15">
      <c r="I300" s="112">
        <f>IF(H300&gt;0,H300*(1+Main!$C$81)+Main!$C$78+Main!$C$79+Main!$C$80,0)</f>
        <v>0</v>
      </c>
    </row>
    <row r="301" spans="9:9" ht="12.75" customHeight="1" x14ac:dyDescent="0.15">
      <c r="I301" s="112">
        <f>IF(H301&gt;0,H301*(1+Main!$C$81)+Main!$C$78+Main!$C$79+Main!$C$80,0)</f>
        <v>0</v>
      </c>
    </row>
    <row r="302" spans="9:9" ht="12.75" customHeight="1" x14ac:dyDescent="0.15">
      <c r="I302" s="112">
        <f>IF(H302&gt;0,H302*(1+Main!$C$81)+Main!$C$78+Main!$C$79+Main!$C$80,0)</f>
        <v>0</v>
      </c>
    </row>
    <row r="303" spans="9:9" ht="12.75" customHeight="1" x14ac:dyDescent="0.15">
      <c r="I303" s="112">
        <f>IF(H303&gt;0,H303*(1+Main!$C$81)+Main!$C$78+Main!$C$79+Main!$C$80,0)</f>
        <v>0</v>
      </c>
    </row>
    <row r="304" spans="9:9" ht="12.75" customHeight="1" x14ac:dyDescent="0.15">
      <c r="I304" s="112">
        <f>IF(H304&gt;0,H304*(1+Main!$C$81)+Main!$C$78+Main!$C$79+Main!$C$80,0)</f>
        <v>0</v>
      </c>
    </row>
    <row r="305" spans="9:9" ht="12.75" customHeight="1" x14ac:dyDescent="0.15">
      <c r="I305" s="112">
        <f>IF(H305&gt;0,H305*(1+Main!$C$81)+Main!$C$78+Main!$C$79+Main!$C$80,0)</f>
        <v>0</v>
      </c>
    </row>
    <row r="306" spans="9:9" ht="12.75" customHeight="1" x14ac:dyDescent="0.15">
      <c r="I306" s="112">
        <f>IF(H306&gt;0,H306*(1+Main!$C$81)+Main!$C$78+Main!$C$79+Main!$C$80,0)</f>
        <v>0</v>
      </c>
    </row>
    <row r="307" spans="9:9" ht="12.75" customHeight="1" x14ac:dyDescent="0.15">
      <c r="I307" s="112">
        <f>IF(H307&gt;0,H307*(1+Main!$C$81)+Main!$C$78+Main!$C$79+Main!$C$80,0)</f>
        <v>0</v>
      </c>
    </row>
    <row r="308" spans="9:9" ht="12.75" customHeight="1" x14ac:dyDescent="0.15">
      <c r="I308" s="112">
        <f>IF(H308&gt;0,H308*(1+Main!$C$81)+Main!$C$78+Main!$C$79+Main!$C$80,0)</f>
        <v>0</v>
      </c>
    </row>
    <row r="309" spans="9:9" ht="12.75" customHeight="1" x14ac:dyDescent="0.15">
      <c r="I309" s="112">
        <f>IF(H309&gt;0,H309*(1+Main!$C$81)+Main!$C$78+Main!$C$79+Main!$C$80,0)</f>
        <v>0</v>
      </c>
    </row>
    <row r="310" spans="9:9" ht="12.75" customHeight="1" x14ac:dyDescent="0.15">
      <c r="I310" s="112">
        <f>IF(H310&gt;0,H310*(1+Main!$C$81)+Main!$C$78+Main!$C$79+Main!$C$80,0)</f>
        <v>0</v>
      </c>
    </row>
    <row r="311" spans="9:9" ht="12.75" customHeight="1" x14ac:dyDescent="0.15">
      <c r="I311" s="112">
        <f>IF(H311&gt;0,H311*(1+Main!$C$81)+Main!$C$78+Main!$C$79+Main!$C$80,0)</f>
        <v>0</v>
      </c>
    </row>
    <row r="312" spans="9:9" ht="12.75" customHeight="1" x14ac:dyDescent="0.15">
      <c r="I312" s="112">
        <f>IF(H312&gt;0,H312*(1+Main!$C$81)+Main!$C$78+Main!$C$79+Main!$C$80,0)</f>
        <v>0</v>
      </c>
    </row>
    <row r="313" spans="9:9" ht="12.75" customHeight="1" x14ac:dyDescent="0.15">
      <c r="I313" s="112">
        <f>IF(H313&gt;0,H313*(1+Main!$C$81)+Main!$C$78+Main!$C$79+Main!$C$80,0)</f>
        <v>0</v>
      </c>
    </row>
    <row r="314" spans="9:9" ht="12.75" customHeight="1" x14ac:dyDescent="0.15">
      <c r="I314" s="112">
        <f>IF(H314&gt;0,H314*(1+Main!$C$81)+Main!$C$78+Main!$C$79+Main!$C$80,0)</f>
        <v>0</v>
      </c>
    </row>
    <row r="315" spans="9:9" ht="12.75" customHeight="1" x14ac:dyDescent="0.15">
      <c r="I315" s="112">
        <f>IF(H315&gt;0,H315*(1+Main!$C$81)+Main!$C$78+Main!$C$79+Main!$C$80,0)</f>
        <v>0</v>
      </c>
    </row>
    <row r="316" spans="9:9" ht="12.75" customHeight="1" x14ac:dyDescent="0.15">
      <c r="I316" s="112">
        <f>IF(H316&gt;0,H316*(1+Main!$C$81)+Main!$C$78+Main!$C$79+Main!$C$80,0)</f>
        <v>0</v>
      </c>
    </row>
    <row r="317" spans="9:9" ht="12.75" customHeight="1" x14ac:dyDescent="0.15">
      <c r="I317" s="112">
        <f>IF(H317&gt;0,H317*(1+Main!$C$81)+Main!$C$78+Main!$C$79+Main!$C$80,0)</f>
        <v>0</v>
      </c>
    </row>
    <row r="318" spans="9:9" ht="12.75" customHeight="1" x14ac:dyDescent="0.15">
      <c r="I318" s="112">
        <f>IF(H318&gt;0,H318*(1+Main!$C$81)+Main!$C$78+Main!$C$79+Main!$C$80,0)</f>
        <v>0</v>
      </c>
    </row>
    <row r="319" spans="9:9" ht="12.75" customHeight="1" x14ac:dyDescent="0.15">
      <c r="I319" s="112">
        <f>IF(H319&gt;0,H319*(1+Main!$C$81)+Main!$C$78+Main!$C$79+Main!$C$80,0)</f>
        <v>0</v>
      </c>
    </row>
    <row r="320" spans="9:9" ht="12.75" customHeight="1" x14ac:dyDescent="0.15">
      <c r="I320" s="112">
        <f>IF(H320&gt;0,H320*(1+Main!$C$81)+Main!$C$78+Main!$C$79+Main!$C$80,0)</f>
        <v>0</v>
      </c>
    </row>
    <row r="321" spans="9:9" ht="12.75" customHeight="1" x14ac:dyDescent="0.15">
      <c r="I321" s="112">
        <f>IF(H321&gt;0,H321*(1+Main!$C$81)+Main!$C$78+Main!$C$79+Main!$C$80,0)</f>
        <v>0</v>
      </c>
    </row>
    <row r="322" spans="9:9" ht="12.75" customHeight="1" x14ac:dyDescent="0.15">
      <c r="I322" s="112">
        <f>IF(H322&gt;0,H322*(1+Main!$C$81)+Main!$C$78+Main!$C$79+Main!$C$80,0)</f>
        <v>0</v>
      </c>
    </row>
    <row r="323" spans="9:9" ht="12.75" customHeight="1" x14ac:dyDescent="0.15">
      <c r="I323" s="112">
        <f>IF(H323&gt;0,H323*(1+Main!$C$81)+Main!$C$78+Main!$C$79+Main!$C$80,0)</f>
        <v>0</v>
      </c>
    </row>
    <row r="324" spans="9:9" ht="12.75" customHeight="1" x14ac:dyDescent="0.15">
      <c r="I324" s="112">
        <f>IF(H324&gt;0,H324*(1+Main!$C$81)+Main!$C$78+Main!$C$79+Main!$C$80,0)</f>
        <v>0</v>
      </c>
    </row>
    <row r="325" spans="9:9" ht="12.75" customHeight="1" x14ac:dyDescent="0.15">
      <c r="I325" s="112">
        <f>IF(H325&gt;0,H325*(1+Main!$C$81)+Main!$C$78+Main!$C$79+Main!$C$80,0)</f>
        <v>0</v>
      </c>
    </row>
    <row r="326" spans="9:9" ht="12.75" customHeight="1" x14ac:dyDescent="0.15">
      <c r="I326" s="112">
        <f>IF(H326&gt;0,H326*(1+Main!$C$81)+Main!$C$78+Main!$C$79+Main!$C$80,0)</f>
        <v>0</v>
      </c>
    </row>
    <row r="327" spans="9:9" ht="12.75" customHeight="1" x14ac:dyDescent="0.15">
      <c r="I327" s="112">
        <f>IF(H327&gt;0,H327*(1+Main!$C$81)+Main!$C$78+Main!$C$79+Main!$C$80,0)</f>
        <v>0</v>
      </c>
    </row>
    <row r="328" spans="9:9" ht="12.75" customHeight="1" x14ac:dyDescent="0.15">
      <c r="I328" s="112">
        <f>IF(H328&gt;0,H328*(1+Main!$C$81)+Main!$C$78+Main!$C$79+Main!$C$80,0)</f>
        <v>0</v>
      </c>
    </row>
    <row r="329" spans="9:9" ht="12.75" customHeight="1" x14ac:dyDescent="0.15">
      <c r="I329" s="112">
        <f>IF(H329&gt;0,H329*(1+Main!$C$81)+Main!$C$78+Main!$C$79+Main!$C$80,0)</f>
        <v>0</v>
      </c>
    </row>
    <row r="330" spans="9:9" ht="12.75" customHeight="1" x14ac:dyDescent="0.15">
      <c r="I330" s="112">
        <f>IF(H330&gt;0,H330*(1+Main!$C$81)+Main!$C$78+Main!$C$79+Main!$C$80,0)</f>
        <v>0</v>
      </c>
    </row>
    <row r="331" spans="9:9" ht="12.75" customHeight="1" x14ac:dyDescent="0.15">
      <c r="I331" s="112">
        <f>IF(H331&gt;0,H331*(1+Main!$C$81)+Main!$C$78+Main!$C$79+Main!$C$80,0)</f>
        <v>0</v>
      </c>
    </row>
    <row r="332" spans="9:9" ht="12.75" customHeight="1" x14ac:dyDescent="0.15">
      <c r="I332" s="112">
        <f>IF(H332&gt;0,H332*(1+Main!$C$81)+Main!$C$78+Main!$C$79+Main!$C$80,0)</f>
        <v>0</v>
      </c>
    </row>
    <row r="333" spans="9:9" ht="12.75" customHeight="1" x14ac:dyDescent="0.15">
      <c r="I333" s="112">
        <f>IF(H333&gt;0,H333*(1+Main!$C$81)+Main!$C$78+Main!$C$79+Main!$C$80,0)</f>
        <v>0</v>
      </c>
    </row>
    <row r="334" spans="9:9" ht="12.75" customHeight="1" x14ac:dyDescent="0.15">
      <c r="I334" s="112">
        <f>IF(H334&gt;0,H334*(1+Main!$C$81)+Main!$C$78+Main!$C$79+Main!$C$80,0)</f>
        <v>0</v>
      </c>
    </row>
    <row r="335" spans="9:9" ht="12.75" customHeight="1" x14ac:dyDescent="0.15">
      <c r="I335" s="112">
        <f>IF(H335&gt;0,H335*(1+Main!$C$81)+Main!$C$78+Main!$C$79+Main!$C$80,0)</f>
        <v>0</v>
      </c>
    </row>
    <row r="336" spans="9:9" ht="12.75" customHeight="1" x14ac:dyDescent="0.15">
      <c r="I336" s="112">
        <f>IF(H336&gt;0,H336*(1+Main!$C$81)+Main!$C$78+Main!$C$79+Main!$C$80,0)</f>
        <v>0</v>
      </c>
    </row>
    <row r="337" spans="9:9" ht="12.75" customHeight="1" x14ac:dyDescent="0.15">
      <c r="I337" s="112">
        <f>IF(H337&gt;0,H337*(1+Main!$C$81)+Main!$C$78+Main!$C$79+Main!$C$80,0)</f>
        <v>0</v>
      </c>
    </row>
    <row r="338" spans="9:9" ht="12.75" customHeight="1" x14ac:dyDescent="0.15">
      <c r="I338" s="112">
        <f>IF(H338&gt;0,H338*(1+Main!$C$81)+Main!$C$78+Main!$C$79+Main!$C$80,0)</f>
        <v>0</v>
      </c>
    </row>
    <row r="339" spans="9:9" ht="12.75" customHeight="1" x14ac:dyDescent="0.15">
      <c r="I339" s="112">
        <f>IF(H339&gt;0,H339*(1+Main!$C$81)+Main!$C$78+Main!$C$79+Main!$C$80,0)</f>
        <v>0</v>
      </c>
    </row>
    <row r="340" spans="9:9" ht="12.75" customHeight="1" x14ac:dyDescent="0.15">
      <c r="I340" s="112">
        <f>IF(H340&gt;0,H340*(1+Main!$C$81)+Main!$C$78+Main!$C$79+Main!$C$80,0)</f>
        <v>0</v>
      </c>
    </row>
    <row r="341" spans="9:9" ht="12.75" customHeight="1" x14ac:dyDescent="0.15">
      <c r="I341" s="112">
        <f>IF(H341&gt;0,H341*(1+Main!$C$81)+Main!$C$78+Main!$C$79+Main!$C$80,0)</f>
        <v>0</v>
      </c>
    </row>
    <row r="342" spans="9:9" ht="12.75" customHeight="1" x14ac:dyDescent="0.15">
      <c r="I342" s="112">
        <f>IF(H342&gt;0,H342*(1+Main!$C$81)+Main!$C$78+Main!$C$79+Main!$C$80,0)</f>
        <v>0</v>
      </c>
    </row>
    <row r="343" spans="9:9" ht="12.75" customHeight="1" x14ac:dyDescent="0.15">
      <c r="I343" s="112">
        <f>IF(H343&gt;0,H343*(1+Main!$C$81)+Main!$C$78+Main!$C$79+Main!$C$80,0)</f>
        <v>0</v>
      </c>
    </row>
    <row r="344" spans="9:9" ht="12.75" customHeight="1" x14ac:dyDescent="0.15">
      <c r="I344" s="112">
        <f>IF(H344&gt;0,H344*(1+Main!$C$81)+Main!$C$78+Main!$C$79+Main!$C$80,0)</f>
        <v>0</v>
      </c>
    </row>
    <row r="345" spans="9:9" ht="12.75" customHeight="1" x14ac:dyDescent="0.15">
      <c r="I345" s="112">
        <f>IF(H345&gt;0,H345*(1+Main!$C$81)+Main!$C$78+Main!$C$79+Main!$C$80,0)</f>
        <v>0</v>
      </c>
    </row>
    <row r="346" spans="9:9" ht="12.75" customHeight="1" x14ac:dyDescent="0.15">
      <c r="I346" s="112">
        <f>IF(H346&gt;0,H346*(1+Main!$C$81)+Main!$C$78+Main!$C$79+Main!$C$80,0)</f>
        <v>0</v>
      </c>
    </row>
    <row r="347" spans="9:9" ht="12.75" customHeight="1" x14ac:dyDescent="0.15">
      <c r="I347" s="112">
        <f>IF(H347&gt;0,H347*(1+Main!$C$81)+Main!$C$78+Main!$C$79+Main!$C$80,0)</f>
        <v>0</v>
      </c>
    </row>
    <row r="348" spans="9:9" ht="12.75" customHeight="1" x14ac:dyDescent="0.15">
      <c r="I348" s="112">
        <f>IF(H348&gt;0,H348*(1+Main!$C$81)+Main!$C$78+Main!$C$79+Main!$C$80,0)</f>
        <v>0</v>
      </c>
    </row>
    <row r="349" spans="9:9" ht="12.75" customHeight="1" x14ac:dyDescent="0.15">
      <c r="I349" s="112">
        <f>IF(H349&gt;0,H349*(1+Main!$C$81)+Main!$C$78+Main!$C$79+Main!$C$80,0)</f>
        <v>0</v>
      </c>
    </row>
    <row r="350" spans="9:9" ht="12.75" customHeight="1" x14ac:dyDescent="0.15">
      <c r="I350" s="112">
        <f>IF(H350&gt;0,H350*(1+Main!$C$81)+Main!$C$78+Main!$C$79+Main!$C$80,0)</f>
        <v>0</v>
      </c>
    </row>
    <row r="351" spans="9:9" ht="12.75" customHeight="1" x14ac:dyDescent="0.15">
      <c r="I351" s="112">
        <f>IF(H351&gt;0,H351*(1+Main!$C$81)+Main!$C$78+Main!$C$79+Main!$C$80,0)</f>
        <v>0</v>
      </c>
    </row>
    <row r="352" spans="9:9" ht="12.75" customHeight="1" x14ac:dyDescent="0.15">
      <c r="I352" s="112">
        <f>IF(H352&gt;0,H352*(1+Main!$C$81)+Main!$C$78+Main!$C$79+Main!$C$80,0)</f>
        <v>0</v>
      </c>
    </row>
    <row r="353" spans="9:9" ht="12.75" customHeight="1" x14ac:dyDescent="0.15">
      <c r="I353" s="112">
        <f>IF(H353&gt;0,H353*(1+Main!$C$81)+Main!$C$78+Main!$C$79+Main!$C$80,0)</f>
        <v>0</v>
      </c>
    </row>
    <row r="354" spans="9:9" ht="12.75" customHeight="1" x14ac:dyDescent="0.15">
      <c r="I354" s="112">
        <f>IF(H354&gt;0,H354*(1+Main!$C$81)+Main!$C$78+Main!$C$79+Main!$C$80,0)</f>
        <v>0</v>
      </c>
    </row>
    <row r="355" spans="9:9" ht="12.75" customHeight="1" x14ac:dyDescent="0.15">
      <c r="I355" s="112">
        <f>IF(H355&gt;0,H355*(1+Main!$C$81)+Main!$C$78+Main!$C$79+Main!$C$80,0)</f>
        <v>0</v>
      </c>
    </row>
    <row r="356" spans="9:9" ht="12.75" customHeight="1" x14ac:dyDescent="0.15">
      <c r="I356" s="112">
        <f>IF(H356&gt;0,H356*(1+Main!$C$81)+Main!$C$78+Main!$C$79+Main!$C$80,0)</f>
        <v>0</v>
      </c>
    </row>
    <row r="357" spans="9:9" ht="12.75" customHeight="1" x14ac:dyDescent="0.15">
      <c r="I357" s="112">
        <f>IF(H357&gt;0,H357*(1+Main!$C$81)+Main!$C$78+Main!$C$79+Main!$C$80,0)</f>
        <v>0</v>
      </c>
    </row>
    <row r="358" spans="9:9" ht="12.75" customHeight="1" x14ac:dyDescent="0.15">
      <c r="I358" s="112">
        <f>IF(H358&gt;0,H358*(1+Main!$C$81)+Main!$C$78+Main!$C$79+Main!$C$80,0)</f>
        <v>0</v>
      </c>
    </row>
    <row r="359" spans="9:9" ht="12.75" customHeight="1" x14ac:dyDescent="0.15">
      <c r="I359" s="112">
        <f>IF(H359&gt;0,H359*(1+Main!$C$81)+Main!$C$78+Main!$C$79+Main!$C$80,0)</f>
        <v>0</v>
      </c>
    </row>
    <row r="360" spans="9:9" ht="12.75" customHeight="1" x14ac:dyDescent="0.15">
      <c r="I360" s="112">
        <f>IF(H360&gt;0,H360*(1+Main!$C$81)+Main!$C$78+Main!$C$79+Main!$C$80,0)</f>
        <v>0</v>
      </c>
    </row>
    <row r="361" spans="9:9" ht="12.75" customHeight="1" x14ac:dyDescent="0.15">
      <c r="I361" s="112">
        <f>IF(H361&gt;0,H361*(1+Main!$C$81)+Main!$C$78+Main!$C$79+Main!$C$80,0)</f>
        <v>0</v>
      </c>
    </row>
    <row r="362" spans="9:9" ht="12.75" customHeight="1" x14ac:dyDescent="0.15">
      <c r="I362" s="112">
        <f>IF(H362&gt;0,H362*(1+Main!$C$81)+Main!$C$78+Main!$C$79+Main!$C$80,0)</f>
        <v>0</v>
      </c>
    </row>
    <row r="363" spans="9:9" ht="12.75" customHeight="1" x14ac:dyDescent="0.15">
      <c r="I363" s="112">
        <f>IF(H363&gt;0,H363*(1+Main!$C$81)+Main!$C$78+Main!$C$79+Main!$C$80,0)</f>
        <v>0</v>
      </c>
    </row>
    <row r="364" spans="9:9" ht="12.75" customHeight="1" x14ac:dyDescent="0.15">
      <c r="I364" s="112">
        <f>IF(H364&gt;0,H364*(1+Main!$C$81)+Main!$C$78+Main!$C$79+Main!$C$80,0)</f>
        <v>0</v>
      </c>
    </row>
    <row r="365" spans="9:9" ht="12.75" customHeight="1" x14ac:dyDescent="0.15">
      <c r="I365" s="112">
        <f>IF(H365&gt;0,H365*(1+Main!$C$81)+Main!$C$78+Main!$C$79+Main!$C$80,0)</f>
        <v>0</v>
      </c>
    </row>
    <row r="366" spans="9:9" ht="12.75" customHeight="1" x14ac:dyDescent="0.15">
      <c r="I366" s="112">
        <f>IF(H366&gt;0,H366*(1+Main!$C$81)+Main!$C$78+Main!$C$79+Main!$C$80,0)</f>
        <v>0</v>
      </c>
    </row>
    <row r="367" spans="9:9" ht="12.75" customHeight="1" x14ac:dyDescent="0.15">
      <c r="I367" s="112">
        <f>IF(H367&gt;0,H367*(1+Main!$C$81)+Main!$C$78+Main!$C$79+Main!$C$80,0)</f>
        <v>0</v>
      </c>
    </row>
    <row r="368" spans="9:9" ht="12.75" customHeight="1" x14ac:dyDescent="0.15">
      <c r="I368" s="112">
        <f>IF(H368&gt;0,H368*(1+Main!$C$81)+Main!$C$78+Main!$C$79+Main!$C$80,0)</f>
        <v>0</v>
      </c>
    </row>
    <row r="369" spans="9:9" ht="12.75" customHeight="1" x14ac:dyDescent="0.15">
      <c r="I369" s="112">
        <f>IF(H369&gt;0,H369*(1+Main!$C$81)+Main!$C$78+Main!$C$79+Main!$C$80,0)</f>
        <v>0</v>
      </c>
    </row>
    <row r="370" spans="9:9" ht="12.75" customHeight="1" x14ac:dyDescent="0.15">
      <c r="I370" s="112">
        <f>IF(H370&gt;0,H370*(1+Main!$C$81)+Main!$C$78+Main!$C$79+Main!$C$80,0)</f>
        <v>0</v>
      </c>
    </row>
    <row r="371" spans="9:9" ht="12.75" customHeight="1" x14ac:dyDescent="0.15">
      <c r="I371" s="112">
        <f>IF(H371&gt;0,H371*(1+Main!$C$81)+Main!$C$78+Main!$C$79+Main!$C$80,0)</f>
        <v>0</v>
      </c>
    </row>
    <row r="372" spans="9:9" ht="12.75" customHeight="1" x14ac:dyDescent="0.15">
      <c r="I372" s="112">
        <f>IF(H372&gt;0,H372*(1+Main!$C$81)+Main!$C$78+Main!$C$79+Main!$C$80,0)</f>
        <v>0</v>
      </c>
    </row>
    <row r="373" spans="9:9" ht="12.75" customHeight="1" x14ac:dyDescent="0.15">
      <c r="I373" s="112">
        <f>IF(H373&gt;0,H373*(1+Main!$C$81)+Main!$C$78+Main!$C$79+Main!$C$80,0)</f>
        <v>0</v>
      </c>
    </row>
    <row r="374" spans="9:9" ht="12.75" customHeight="1" x14ac:dyDescent="0.15">
      <c r="I374" s="112">
        <f>IF(H374&gt;0,H374*(1+Main!$C$81)+Main!$C$78+Main!$C$79+Main!$C$80,0)</f>
        <v>0</v>
      </c>
    </row>
    <row r="375" spans="9:9" ht="12.75" customHeight="1" x14ac:dyDescent="0.15">
      <c r="I375" s="112">
        <f>IF(H375&gt;0,H375*(1+Main!$C$81)+Main!$C$78+Main!$C$79+Main!$C$80,0)</f>
        <v>0</v>
      </c>
    </row>
    <row r="376" spans="9:9" ht="12.75" customHeight="1" x14ac:dyDescent="0.15">
      <c r="I376" s="112">
        <f>IF(H376&gt;0,H376*(1+Main!$C$81)+Main!$C$78+Main!$C$79+Main!$C$80,0)</f>
        <v>0</v>
      </c>
    </row>
    <row r="377" spans="9:9" ht="12.75" customHeight="1" x14ac:dyDescent="0.15">
      <c r="I377" s="112">
        <f>IF(H377&gt;0,H377*(1+Main!$C$81)+Main!$C$78+Main!$C$79+Main!$C$80,0)</f>
        <v>0</v>
      </c>
    </row>
    <row r="378" spans="9:9" ht="12.75" customHeight="1" x14ac:dyDescent="0.15">
      <c r="I378" s="112">
        <f>IF(H378&gt;0,H378*(1+Main!$C$81)+Main!$C$78+Main!$C$79+Main!$C$80,0)</f>
        <v>0</v>
      </c>
    </row>
    <row r="379" spans="9:9" ht="12.75" customHeight="1" x14ac:dyDescent="0.15">
      <c r="I379" s="112">
        <f>IF(H379&gt;0,H379*(1+Main!$C$81)+Main!$C$78+Main!$C$79+Main!$C$80,0)</f>
        <v>0</v>
      </c>
    </row>
    <row r="380" spans="9:9" ht="12.75" customHeight="1" x14ac:dyDescent="0.15">
      <c r="I380" s="112">
        <f>IF(H380&gt;0,H380*(1+Main!$C$81)+Main!$C$78+Main!$C$79+Main!$C$80,0)</f>
        <v>0</v>
      </c>
    </row>
    <row r="381" spans="9:9" ht="12.75" customHeight="1" x14ac:dyDescent="0.15">
      <c r="I381" s="112">
        <f>IF(H381&gt;0,H381*(1+Main!$C$81)+Main!$C$78+Main!$C$79+Main!$C$80,0)</f>
        <v>0</v>
      </c>
    </row>
    <row r="382" spans="9:9" ht="12.75" customHeight="1" x14ac:dyDescent="0.15">
      <c r="I382" s="112">
        <f>IF(H382&gt;0,H382*(1+Main!$C$81)+Main!$C$78+Main!$C$79+Main!$C$80,0)</f>
        <v>0</v>
      </c>
    </row>
    <row r="383" spans="9:9" ht="12.75" customHeight="1" x14ac:dyDescent="0.15">
      <c r="I383" s="112">
        <f>IF(H383&gt;0,H383*(1+Main!$C$81)+Main!$C$78+Main!$C$79+Main!$C$80,0)</f>
        <v>0</v>
      </c>
    </row>
    <row r="384" spans="9:9" ht="12.75" customHeight="1" x14ac:dyDescent="0.15">
      <c r="I384" s="112">
        <f>IF(H384&gt;0,H384*(1+Main!$C$81)+Main!$C$78+Main!$C$79+Main!$C$80,0)</f>
        <v>0</v>
      </c>
    </row>
    <row r="385" spans="9:9" ht="12.75" customHeight="1" x14ac:dyDescent="0.15">
      <c r="I385" s="112">
        <f>IF(H385&gt;0,H385*(1+Main!$C$81)+Main!$C$78+Main!$C$79+Main!$C$80,0)</f>
        <v>0</v>
      </c>
    </row>
    <row r="386" spans="9:9" ht="12.75" customHeight="1" x14ac:dyDescent="0.15">
      <c r="I386" s="112">
        <f>IF(H386&gt;0,H386*(1+Main!$C$81)+Main!$C$78+Main!$C$79+Main!$C$80,0)</f>
        <v>0</v>
      </c>
    </row>
    <row r="387" spans="9:9" ht="12.75" customHeight="1" x14ac:dyDescent="0.15">
      <c r="I387" s="112">
        <f>IF(H387&gt;0,H387*(1+Main!$C$81)+Main!$C$78+Main!$C$79+Main!$C$80,0)</f>
        <v>0</v>
      </c>
    </row>
    <row r="388" spans="9:9" ht="12.75" customHeight="1" x14ac:dyDescent="0.15">
      <c r="I388" s="112">
        <f>IF(H388&gt;0,H388*(1+Main!$C$81)+Main!$C$78+Main!$C$79+Main!$C$80,0)</f>
        <v>0</v>
      </c>
    </row>
    <row r="389" spans="9:9" ht="12.75" customHeight="1" x14ac:dyDescent="0.15">
      <c r="I389" s="112">
        <f>IF(H389&gt;0,H389*(1+Main!$C$81)+Main!$C$78+Main!$C$79+Main!$C$80,0)</f>
        <v>0</v>
      </c>
    </row>
    <row r="390" spans="9:9" ht="12.75" customHeight="1" x14ac:dyDescent="0.15">
      <c r="I390" s="112">
        <f>IF(H390&gt;0,H390*(1+Main!$C$81)+Main!$C$78+Main!$C$79+Main!$C$80,0)</f>
        <v>0</v>
      </c>
    </row>
    <row r="391" spans="9:9" ht="12.75" customHeight="1" x14ac:dyDescent="0.15">
      <c r="I391" s="112">
        <f>IF(H391&gt;0,H391*(1+Main!$C$81)+Main!$C$78+Main!$C$79+Main!$C$80,0)</f>
        <v>0</v>
      </c>
    </row>
    <row r="392" spans="9:9" ht="12.75" customHeight="1" x14ac:dyDescent="0.15">
      <c r="I392" s="112">
        <f>IF(H392&gt;0,H392*(1+Main!$C$81)+Main!$C$78+Main!$C$79+Main!$C$80,0)</f>
        <v>0</v>
      </c>
    </row>
    <row r="393" spans="9:9" ht="12.75" customHeight="1" x14ac:dyDescent="0.15">
      <c r="I393" s="112">
        <f>IF(H393&gt;0,H393*(1+Main!$C$81)+Main!$C$78+Main!$C$79+Main!$C$80,0)</f>
        <v>0</v>
      </c>
    </row>
  </sheetData>
  <autoFilter ref="A1:I5" xr:uid="{00000000-0009-0000-0000-000008000000}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Main</vt:lpstr>
      <vt:lpstr>Summary</vt:lpstr>
      <vt:lpstr>IS</vt:lpstr>
      <vt:lpstr>BS</vt:lpstr>
      <vt:lpstr>CF</vt:lpstr>
      <vt:lpstr>Sales</vt:lpstr>
      <vt:lpstr>Staff Expense</vt:lpstr>
      <vt:lpstr>Corp Employees</vt:lpstr>
      <vt:lpstr>BS</vt:lpstr>
      <vt:lpstr>IS</vt:lpstr>
      <vt:lpstr>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Kapur</dc:creator>
  <cp:lastModifiedBy>Microsoft Office User</cp:lastModifiedBy>
  <cp:lastPrinted>2013-06-06T21:51:56Z</cp:lastPrinted>
  <dcterms:created xsi:type="dcterms:W3CDTF">2012-01-07T22:37:41Z</dcterms:created>
  <dcterms:modified xsi:type="dcterms:W3CDTF">2019-03-08T04:17:36Z</dcterms:modified>
</cp:coreProperties>
</file>